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https://umeauniversity.sharepoint.com/sites/RSO/Shared Documents/General/Ekonomi/Planering och utvecklingsarbete/Mallar/2. Mallar , aktuella/"/>
    </mc:Choice>
  </mc:AlternateContent>
  <xr:revisionPtr revIDLastSave="8" documentId="8_{778A9D30-58EA-445F-9B1E-EA48C6EC603E}" xr6:coauthVersionLast="47" xr6:coauthVersionMax="47" xr10:uidLastSave="{F72DE9C5-876A-417C-9965-A07CE21921D9}"/>
  <bookViews>
    <workbookView xWindow="30915" yWindow="-1695" windowWidth="29235" windowHeight="17160" tabRatio="825" xr2:uid="{00000000-000D-0000-FFFF-FFFF00000000}"/>
  </bookViews>
  <sheets>
    <sheet name="Instructions" sheetId="23" r:id="rId1"/>
    <sheet name="1. Costs HEU" sheetId="24" r:id="rId2"/>
    <sheet name="2. D. Other costs HEU" sheetId="25" r:id="rId3"/>
    <sheet name="3. Budget form HEU" sheetId="21" r:id="rId4"/>
    <sheet name="Lumpsum" sheetId="26" state="hidden" r:id="rId5"/>
    <sheet name="Pers breakdown-per year" sheetId="16" state="hidden" r:id="rId6"/>
  </sheets>
  <externalReferences>
    <externalReference r:id="rId7"/>
    <externalReference r:id="rId8"/>
  </externalReferences>
  <definedNames>
    <definedName name="EURO.rate" localSheetId="1">'1. Costs HEU'!#REF!</definedName>
    <definedName name="EURO.rate" localSheetId="2">'[1]Budget prep form'!$E$7</definedName>
    <definedName name="EURO.rate" localSheetId="3">'[2]Budget prep form'!$E$7</definedName>
    <definedName name="EURO.rate">#REF!</definedName>
    <definedName name="inflation" localSheetId="1">'1. Costs HEU'!#REF!</definedName>
    <definedName name="inflation" localSheetId="2">'[1]Budget prep form'!$G$8</definedName>
    <definedName name="inflation" localSheetId="3">'[2]Budget prep form'!$G$8</definedName>
    <definedName name="inflation">#REF!</definedName>
    <definedName name="LKP" localSheetId="1">'1. Costs HEU'!#REF!</definedName>
    <definedName name="LKP" localSheetId="2">'[1]Budget prep form'!$E$8</definedName>
    <definedName name="LKP" localSheetId="3">'[2]Budget prep form'!$E$8</definedName>
    <definedName name="LK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23" l="1"/>
  <c r="B23" i="23" l="1"/>
  <c r="B59" i="23"/>
  <c r="O45" i="24"/>
  <c r="B60" i="23"/>
  <c r="F84" i="24"/>
  <c r="G84" i="24" s="1"/>
  <c r="F85" i="24"/>
  <c r="G85" i="24" s="1"/>
  <c r="F110" i="24"/>
  <c r="G110" i="24" s="1"/>
  <c r="F111" i="24"/>
  <c r="G111" i="24" s="1"/>
  <c r="F96" i="24"/>
  <c r="G96" i="24" s="1"/>
  <c r="F97" i="24"/>
  <c r="G97" i="24" s="1"/>
  <c r="F72" i="24"/>
  <c r="G72" i="24" s="1"/>
  <c r="F73" i="24"/>
  <c r="G73" i="24" s="1"/>
  <c r="F74" i="24"/>
  <c r="G74" i="24" s="1"/>
  <c r="J44" i="24"/>
  <c r="K44" i="24"/>
  <c r="L44" i="24" s="1"/>
  <c r="P44" i="24" s="1"/>
  <c r="J45" i="24"/>
  <c r="K45" i="24"/>
  <c r="J46" i="24"/>
  <c r="K46" i="24"/>
  <c r="L46" i="24" s="1"/>
  <c r="P46" i="24" s="1"/>
  <c r="J36" i="24"/>
  <c r="K36" i="24"/>
  <c r="L36" i="24" s="1"/>
  <c r="P36" i="24" s="1"/>
  <c r="J37" i="24"/>
  <c r="K37" i="24"/>
  <c r="L37" i="24" s="1"/>
  <c r="P37" i="24" s="1"/>
  <c r="J38" i="24"/>
  <c r="K38" i="24"/>
  <c r="L38" i="24" s="1"/>
  <c r="P38" i="24" s="1"/>
  <c r="C10" i="23"/>
  <c r="C9" i="23"/>
  <c r="C8" i="23"/>
  <c r="C7" i="23"/>
  <c r="C6" i="23"/>
  <c r="C5" i="23"/>
  <c r="B36" i="23"/>
  <c r="B55" i="23"/>
  <c r="B56" i="23"/>
  <c r="B54" i="23"/>
  <c r="B50" i="23"/>
  <c r="B47" i="23"/>
  <c r="B40" i="23"/>
  <c r="B41" i="23"/>
  <c r="B42" i="23"/>
  <c r="B43" i="23"/>
  <c r="B44" i="23"/>
  <c r="B39" i="23"/>
  <c r="B35" i="23"/>
  <c r="B34" i="23"/>
  <c r="B28" i="23"/>
  <c r="B29" i="23"/>
  <c r="B30" i="23"/>
  <c r="B27" i="23"/>
  <c r="B26" i="23"/>
  <c r="B21" i="23"/>
  <c r="B22" i="23"/>
  <c r="B20" i="23"/>
  <c r="B53" i="23"/>
  <c r="B49" i="23"/>
  <c r="B46" i="23"/>
  <c r="B38" i="23"/>
  <c r="B32" i="23"/>
  <c r="B25" i="23"/>
  <c r="B19" i="23"/>
  <c r="B18" i="23"/>
  <c r="B16" i="23"/>
  <c r="B15" i="23"/>
  <c r="B7" i="23"/>
  <c r="B8" i="23"/>
  <c r="B9" i="23"/>
  <c r="B10" i="23"/>
  <c r="B11" i="23"/>
  <c r="B12" i="23"/>
  <c r="B13" i="23"/>
  <c r="B5" i="23"/>
  <c r="B6" i="23"/>
  <c r="B4" i="23"/>
  <c r="B3" i="23"/>
  <c r="I49" i="24"/>
  <c r="H49" i="24"/>
  <c r="G49" i="24"/>
  <c r="F49" i="24"/>
  <c r="I41" i="24"/>
  <c r="H41" i="24"/>
  <c r="G41" i="24"/>
  <c r="F41" i="24"/>
  <c r="I33" i="24"/>
  <c r="H33" i="24"/>
  <c r="G33" i="24"/>
  <c r="F33" i="24"/>
  <c r="I26" i="24"/>
  <c r="H26" i="24"/>
  <c r="G26" i="24"/>
  <c r="F26" i="24"/>
  <c r="I23" i="24"/>
  <c r="H23" i="24"/>
  <c r="G23" i="24"/>
  <c r="F23" i="24"/>
  <c r="O36" i="24" l="1"/>
  <c r="O46" i="24"/>
  <c r="O37" i="24"/>
  <c r="O38" i="24"/>
  <c r="O44" i="24"/>
  <c r="M46" i="24"/>
  <c r="R36" i="24"/>
  <c r="M44" i="24"/>
  <c r="M45" i="24"/>
  <c r="M36" i="24"/>
  <c r="L45" i="24"/>
  <c r="P45" i="24" s="1"/>
  <c r="R46" i="24"/>
  <c r="R37" i="24"/>
  <c r="N46" i="24"/>
  <c r="N44" i="24"/>
  <c r="R44" i="24"/>
  <c r="R38" i="24"/>
  <c r="M38" i="24"/>
  <c r="M37" i="24"/>
  <c r="N38" i="24"/>
  <c r="N37" i="24"/>
  <c r="N36" i="24"/>
  <c r="K16" i="24"/>
  <c r="R45" i="24" l="1"/>
  <c r="N45" i="24"/>
  <c r="E12" i="21"/>
  <c r="D12" i="21"/>
  <c r="E12" i="25"/>
  <c r="D12" i="25"/>
  <c r="D14" i="21"/>
  <c r="D9" i="21"/>
  <c r="D7" i="21"/>
  <c r="D14" i="25"/>
  <c r="D9" i="25"/>
  <c r="D7" i="25"/>
  <c r="K55" i="24" l="1"/>
  <c r="J55" i="24"/>
  <c r="K54" i="24"/>
  <c r="J54" i="24"/>
  <c r="K53" i="24"/>
  <c r="J53" i="24"/>
  <c r="K52" i="24"/>
  <c r="J52" i="24"/>
  <c r="K51" i="24"/>
  <c r="J51" i="24"/>
  <c r="E49" i="24"/>
  <c r="D49" i="24"/>
  <c r="C49" i="24"/>
  <c r="K48" i="24"/>
  <c r="O48" i="24" s="1"/>
  <c r="J48" i="24"/>
  <c r="K47" i="24"/>
  <c r="O47" i="24" s="1"/>
  <c r="J47" i="24"/>
  <c r="K43" i="24"/>
  <c r="O43" i="24" s="1"/>
  <c r="J43" i="24"/>
  <c r="E41" i="24"/>
  <c r="D41" i="24"/>
  <c r="C41" i="24"/>
  <c r="K40" i="24"/>
  <c r="O40" i="24" s="1"/>
  <c r="J40" i="24"/>
  <c r="K39" i="24"/>
  <c r="O39" i="24" s="1"/>
  <c r="J39" i="24"/>
  <c r="K35" i="24"/>
  <c r="O35" i="24" s="1"/>
  <c r="J35" i="24"/>
  <c r="E33" i="24"/>
  <c r="D33" i="24"/>
  <c r="C33" i="24"/>
  <c r="K32" i="24"/>
  <c r="J32" i="24"/>
  <c r="K31" i="24"/>
  <c r="J31" i="24"/>
  <c r="K30" i="24"/>
  <c r="J30" i="24"/>
  <c r="K29" i="24"/>
  <c r="J29" i="24"/>
  <c r="K28" i="24"/>
  <c r="J28" i="24"/>
  <c r="E26" i="24"/>
  <c r="D26" i="24"/>
  <c r="C26" i="24"/>
  <c r="K25" i="24"/>
  <c r="J25" i="24"/>
  <c r="E23" i="24"/>
  <c r="D23" i="24"/>
  <c r="C23" i="24"/>
  <c r="F16" i="24"/>
  <c r="L52" i="24" l="1"/>
  <c r="P52" i="24" s="1"/>
  <c r="R52" i="24" s="1"/>
  <c r="O52" i="24"/>
  <c r="L53" i="24"/>
  <c r="P53" i="24" s="1"/>
  <c r="R53" i="24" s="1"/>
  <c r="O53" i="24"/>
  <c r="L30" i="24"/>
  <c r="P30" i="24" s="1"/>
  <c r="R30" i="24" s="1"/>
  <c r="O30" i="24"/>
  <c r="L32" i="24"/>
  <c r="P32" i="24" s="1"/>
  <c r="R32" i="24" s="1"/>
  <c r="O32" i="24"/>
  <c r="L29" i="24"/>
  <c r="P29" i="24" s="1"/>
  <c r="R29" i="24" s="1"/>
  <c r="O29" i="24"/>
  <c r="L25" i="24"/>
  <c r="P25" i="24" s="1"/>
  <c r="O25" i="24"/>
  <c r="L54" i="24"/>
  <c r="P54" i="24" s="1"/>
  <c r="R54" i="24" s="1"/>
  <c r="O54" i="24"/>
  <c r="L31" i="24"/>
  <c r="P31" i="24" s="1"/>
  <c r="R31" i="24" s="1"/>
  <c r="O31" i="24"/>
  <c r="L28" i="24"/>
  <c r="P28" i="24" s="1"/>
  <c r="O28" i="24"/>
  <c r="L51" i="24"/>
  <c r="P51" i="24" s="1"/>
  <c r="O51" i="24"/>
  <c r="L55" i="24"/>
  <c r="P55" i="24" s="1"/>
  <c r="R55" i="24" s="1"/>
  <c r="O55" i="24"/>
  <c r="J33" i="24"/>
  <c r="M48" i="24"/>
  <c r="M52" i="24"/>
  <c r="J23" i="24"/>
  <c r="I16" i="24"/>
  <c r="M40" i="24"/>
  <c r="K34" i="24"/>
  <c r="M47" i="24"/>
  <c r="J49" i="24"/>
  <c r="M43" i="24"/>
  <c r="M39" i="24"/>
  <c r="C57" i="24"/>
  <c r="O41" i="24"/>
  <c r="J41" i="24"/>
  <c r="K42" i="24"/>
  <c r="G57" i="24"/>
  <c r="K27" i="24"/>
  <c r="D57" i="24"/>
  <c r="H57" i="24"/>
  <c r="E57" i="24"/>
  <c r="I57" i="24"/>
  <c r="F57" i="24"/>
  <c r="M25" i="24"/>
  <c r="M24" i="24" s="1"/>
  <c r="K24" i="24"/>
  <c r="M28" i="24"/>
  <c r="M30" i="24"/>
  <c r="M32" i="24"/>
  <c r="K50" i="24"/>
  <c r="M51" i="24"/>
  <c r="M55" i="24"/>
  <c r="M54" i="24"/>
  <c r="M29" i="24"/>
  <c r="M31" i="24"/>
  <c r="L43" i="24"/>
  <c r="L47" i="24"/>
  <c r="L48" i="24"/>
  <c r="N51" i="24"/>
  <c r="M53" i="24"/>
  <c r="N55" i="24"/>
  <c r="N53" i="24"/>
  <c r="N29" i="24"/>
  <c r="L35" i="24"/>
  <c r="P35" i="24" s="1"/>
  <c r="L39" i="24"/>
  <c r="L40" i="24"/>
  <c r="N30" i="24"/>
  <c r="O23" i="24"/>
  <c r="M35" i="24"/>
  <c r="J26" i="24"/>
  <c r="L24" i="24" l="1"/>
  <c r="N25" i="24"/>
  <c r="N24" i="24" s="1"/>
  <c r="N32" i="24"/>
  <c r="N28" i="24"/>
  <c r="N52" i="24"/>
  <c r="P39" i="24"/>
  <c r="R39" i="24" s="1"/>
  <c r="P47" i="24"/>
  <c r="R47" i="24" s="1"/>
  <c r="P48" i="24"/>
  <c r="R48" i="24" s="1"/>
  <c r="N31" i="24"/>
  <c r="N43" i="24"/>
  <c r="P43" i="24"/>
  <c r="M34" i="24"/>
  <c r="L27" i="24"/>
  <c r="P40" i="24"/>
  <c r="R40" i="24" s="1"/>
  <c r="L50" i="24"/>
  <c r="N54" i="24"/>
  <c r="M42" i="24"/>
  <c r="M50" i="24"/>
  <c r="J57" i="24"/>
  <c r="N50" i="24"/>
  <c r="K57" i="24"/>
  <c r="O33" i="24"/>
  <c r="M27" i="24"/>
  <c r="L42" i="24"/>
  <c r="N48" i="24"/>
  <c r="N39" i="24"/>
  <c r="N47" i="24"/>
  <c r="P49" i="24"/>
  <c r="R49" i="24" s="1"/>
  <c r="R51" i="24"/>
  <c r="O26" i="24"/>
  <c r="N27" i="24"/>
  <c r="R28" i="24"/>
  <c r="P26" i="24"/>
  <c r="R26" i="24" s="1"/>
  <c r="N40" i="24"/>
  <c r="O49" i="24"/>
  <c r="L34" i="24"/>
  <c r="P23" i="24"/>
  <c r="R25" i="24"/>
  <c r="N35" i="24"/>
  <c r="M57" i="24" l="1"/>
  <c r="N42" i="24"/>
  <c r="O57" i="24"/>
  <c r="R43" i="24"/>
  <c r="P41" i="24"/>
  <c r="R41" i="24" s="1"/>
  <c r="L57" i="24"/>
  <c r="N34" i="24"/>
  <c r="R35" i="24"/>
  <c r="P33" i="24"/>
  <c r="R33" i="24" s="1"/>
  <c r="R23" i="24"/>
  <c r="N57" i="24" l="1"/>
  <c r="P57" i="24"/>
  <c r="R57" i="24" s="1"/>
  <c r="F63" i="24" l="1"/>
  <c r="F64" i="24"/>
  <c r="F65" i="24"/>
  <c r="G215" i="24" l="1"/>
  <c r="G213" i="24"/>
  <c r="K21" i="25" l="1"/>
  <c r="K22" i="25"/>
  <c r="K23" i="25"/>
  <c r="K24" i="25"/>
  <c r="K25" i="25"/>
  <c r="K22" i="21" l="1"/>
  <c r="L22" i="21" s="1"/>
  <c r="K23" i="21"/>
  <c r="L23" i="21" s="1"/>
  <c r="K24" i="21"/>
  <c r="L24" i="21" s="1"/>
  <c r="K25" i="21"/>
  <c r="L25" i="21" s="1"/>
  <c r="K26" i="21"/>
  <c r="L26" i="21" s="1"/>
  <c r="M21" i="21"/>
  <c r="Q21" i="21"/>
  <c r="P21" i="21"/>
  <c r="F178" i="24" l="1"/>
  <c r="F167" i="24"/>
  <c r="G167" i="24" s="1"/>
  <c r="F166" i="24"/>
  <c r="G166" i="24" s="1"/>
  <c r="F165" i="24"/>
  <c r="G165" i="24" s="1"/>
  <c r="F164" i="24"/>
  <c r="F159" i="24"/>
  <c r="G159" i="24" s="1"/>
  <c r="F158" i="24"/>
  <c r="G158" i="24" s="1"/>
  <c r="F157" i="24"/>
  <c r="G157" i="24" s="1"/>
  <c r="F156" i="24"/>
  <c r="F151" i="24"/>
  <c r="G151" i="24" s="1"/>
  <c r="F150" i="24"/>
  <c r="G150" i="24" s="1"/>
  <c r="F149" i="24"/>
  <c r="G149" i="24" s="1"/>
  <c r="F148" i="24"/>
  <c r="F143" i="24"/>
  <c r="G143" i="24" s="1"/>
  <c r="F142" i="24"/>
  <c r="G142" i="24" s="1"/>
  <c r="F141" i="24"/>
  <c r="G141" i="24" s="1"/>
  <c r="F140" i="24"/>
  <c r="F135" i="24"/>
  <c r="G135" i="24" s="1"/>
  <c r="F134" i="24"/>
  <c r="G134" i="24" s="1"/>
  <c r="F133" i="24"/>
  <c r="G133" i="24" s="1"/>
  <c r="F132" i="24"/>
  <c r="F127" i="24"/>
  <c r="G127" i="24" s="1"/>
  <c r="F126" i="24"/>
  <c r="G126" i="24" s="1"/>
  <c r="F125" i="24"/>
  <c r="G125" i="24" s="1"/>
  <c r="F124" i="24"/>
  <c r="F114" i="24"/>
  <c r="G114" i="24" s="1"/>
  <c r="F113" i="24"/>
  <c r="G113" i="24" s="1"/>
  <c r="F112" i="24"/>
  <c r="G112" i="24" s="1"/>
  <c r="F109" i="24"/>
  <c r="F106" i="24"/>
  <c r="G106" i="24" s="1"/>
  <c r="F105" i="24"/>
  <c r="G105" i="24" s="1"/>
  <c r="F104" i="24"/>
  <c r="G104" i="24" s="1"/>
  <c r="F103" i="24"/>
  <c r="F100" i="24"/>
  <c r="G100" i="24" s="1"/>
  <c r="F99" i="24"/>
  <c r="G99" i="24" s="1"/>
  <c r="F98" i="24"/>
  <c r="G98" i="24" s="1"/>
  <c r="F95" i="24"/>
  <c r="F88" i="24"/>
  <c r="G88" i="24" s="1"/>
  <c r="F87" i="24"/>
  <c r="G87" i="24" s="1"/>
  <c r="F86" i="24"/>
  <c r="G86" i="24" s="1"/>
  <c r="F83" i="24"/>
  <c r="F78" i="24"/>
  <c r="G78" i="24" s="1"/>
  <c r="F77" i="24"/>
  <c r="G77" i="24" s="1"/>
  <c r="F76" i="24"/>
  <c r="G76" i="24" s="1"/>
  <c r="F75" i="24"/>
  <c r="G75" i="24" s="1"/>
  <c r="F71" i="24"/>
  <c r="G65" i="24"/>
  <c r="G64" i="24"/>
  <c r="G63" i="24"/>
  <c r="F62" i="24"/>
  <c r="G62" i="24" l="1"/>
  <c r="G66" i="24" s="1"/>
  <c r="F21" i="21" s="1"/>
  <c r="F66" i="24"/>
  <c r="F89" i="24"/>
  <c r="F184" i="24" s="1"/>
  <c r="G83" i="24"/>
  <c r="G89" i="24" s="1"/>
  <c r="F101" i="24"/>
  <c r="G95" i="24"/>
  <c r="G101" i="24" s="1"/>
  <c r="F107" i="24"/>
  <c r="G103" i="24"/>
  <c r="G107" i="24" s="1"/>
  <c r="F115" i="24"/>
  <c r="G109" i="24"/>
  <c r="G115" i="24" s="1"/>
  <c r="G124" i="24"/>
  <c r="G128" i="24" s="1"/>
  <c r="E20" i="25" s="1"/>
  <c r="F128" i="24"/>
  <c r="F136" i="24"/>
  <c r="F189" i="24" s="1"/>
  <c r="G132" i="24"/>
  <c r="G136" i="24" s="1"/>
  <c r="F20" i="25" s="1"/>
  <c r="F26" i="25" s="1"/>
  <c r="G140" i="24"/>
  <c r="G144" i="24" s="1"/>
  <c r="G20" i="25" s="1"/>
  <c r="G26" i="25" s="1"/>
  <c r="F144" i="24"/>
  <c r="F190" i="24" s="1"/>
  <c r="F152" i="24"/>
  <c r="F191" i="24" s="1"/>
  <c r="G148" i="24"/>
  <c r="G152" i="24" s="1"/>
  <c r="H20" i="25" s="1"/>
  <c r="H26" i="25" s="1"/>
  <c r="F160" i="24"/>
  <c r="F192" i="24" s="1"/>
  <c r="G156" i="24"/>
  <c r="G160" i="24" s="1"/>
  <c r="I20" i="25" s="1"/>
  <c r="I26" i="25" s="1"/>
  <c r="F168" i="24"/>
  <c r="F193" i="24" s="1"/>
  <c r="G164" i="24"/>
  <c r="G168" i="24" s="1"/>
  <c r="J20" i="25" s="1"/>
  <c r="J26" i="25" s="1"/>
  <c r="G71" i="24"/>
  <c r="G79" i="24" s="1"/>
  <c r="G21" i="21" s="1"/>
  <c r="F79" i="24"/>
  <c r="E26" i="25" l="1"/>
  <c r="K20" i="25"/>
  <c r="G193" i="24"/>
  <c r="G192" i="24"/>
  <c r="G191" i="24"/>
  <c r="G190" i="24"/>
  <c r="G189" i="24"/>
  <c r="G188" i="24"/>
  <c r="G184" i="24"/>
  <c r="H21" i="21"/>
  <c r="F170" i="24"/>
  <c r="F183" i="24"/>
  <c r="F188" i="24"/>
  <c r="F187" i="24" s="1"/>
  <c r="F117" i="24"/>
  <c r="F119" i="24" s="1"/>
  <c r="G170" i="24"/>
  <c r="F180" i="24"/>
  <c r="G180" i="24"/>
  <c r="G183" i="24"/>
  <c r="G117" i="24"/>
  <c r="K26" i="25" l="1"/>
  <c r="J21" i="21"/>
  <c r="G187" i="24"/>
  <c r="G178" i="24"/>
  <c r="E21" i="21"/>
  <c r="G185" i="24"/>
  <c r="G182" i="24" s="1"/>
  <c r="I21" i="21"/>
  <c r="G119" i="24"/>
  <c r="F185" i="24"/>
  <c r="F182" i="24" s="1"/>
  <c r="F195" i="24" l="1"/>
  <c r="F199" i="24"/>
  <c r="G195" i="24"/>
  <c r="K21" i="21"/>
  <c r="L21" i="21" s="1"/>
  <c r="F201" i="24" l="1"/>
  <c r="N23" i="21"/>
  <c r="N22" i="21"/>
  <c r="S22" i="21" l="1"/>
  <c r="S23" i="21"/>
  <c r="S24" i="21"/>
  <c r="S25" i="21"/>
  <c r="S26" i="21"/>
  <c r="N24" i="21"/>
  <c r="N25" i="21"/>
  <c r="N26" i="21"/>
  <c r="P27" i="21" l="1"/>
  <c r="Q27" i="21" l="1"/>
  <c r="I27" i="21" l="1"/>
  <c r="J27" i="21" l="1"/>
  <c r="F27" i="21"/>
  <c r="H27" i="21"/>
  <c r="G27" i="21"/>
  <c r="C10" i="16"/>
  <c r="D10" i="16"/>
  <c r="E10" i="16"/>
  <c r="F10" i="16"/>
  <c r="G10" i="16"/>
  <c r="C11" i="16"/>
  <c r="D11" i="16"/>
  <c r="E11" i="16"/>
  <c r="F11" i="16"/>
  <c r="G11" i="16"/>
  <c r="B12" i="16"/>
  <c r="C12" i="16"/>
  <c r="D12" i="16"/>
  <c r="E12" i="16"/>
  <c r="F12" i="16"/>
  <c r="G12" i="16"/>
  <c r="C13" i="16"/>
  <c r="D13" i="16"/>
  <c r="E13" i="16"/>
  <c r="F13" i="16"/>
  <c r="G13" i="16"/>
  <c r="B3" i="16"/>
  <c r="G31" i="16"/>
  <c r="H21" i="16"/>
  <c r="B21" i="16"/>
  <c r="B5" i="16"/>
  <c r="B4" i="16"/>
  <c r="C14" i="16"/>
  <c r="D14" i="16"/>
  <c r="E14" i="16"/>
  <c r="F14" i="16"/>
  <c r="G14" i="16"/>
  <c r="C15" i="16"/>
  <c r="D15" i="16"/>
  <c r="E15" i="16"/>
  <c r="F15" i="16"/>
  <c r="G15" i="16"/>
  <c r="C16" i="16"/>
  <c r="D16" i="16"/>
  <c r="E16" i="16"/>
  <c r="F16" i="16"/>
  <c r="G16" i="16"/>
  <c r="C17" i="16"/>
  <c r="D17" i="16"/>
  <c r="E17" i="16"/>
  <c r="F17" i="16"/>
  <c r="G17" i="16"/>
  <c r="B15" i="16"/>
  <c r="B17" i="16"/>
  <c r="A14" i="16"/>
  <c r="A27" i="16" s="1"/>
  <c r="A15" i="16"/>
  <c r="A28" i="16" s="1"/>
  <c r="A16" i="16"/>
  <c r="A29" i="16" s="1"/>
  <c r="A17" i="16"/>
  <c r="A30" i="16" s="1"/>
  <c r="A13" i="16"/>
  <c r="A26" i="16" s="1"/>
  <c r="A12" i="16"/>
  <c r="A25" i="16" s="1"/>
  <c r="A11" i="16"/>
  <c r="A24" i="16" s="1"/>
  <c r="A10" i="16"/>
  <c r="A23" i="16" s="1"/>
  <c r="J12" i="16" l="1"/>
  <c r="K15" i="16"/>
  <c r="B28" i="16"/>
  <c r="H28" i="16" s="1"/>
  <c r="L15" i="16"/>
  <c r="B16" i="16"/>
  <c r="J17" i="16"/>
  <c r="H17" i="16"/>
  <c r="I17" i="16"/>
  <c r="B30" i="16"/>
  <c r="L17" i="16"/>
  <c r="L12" i="16"/>
  <c r="H12" i="16"/>
  <c r="B25" i="16"/>
  <c r="K12" i="16"/>
  <c r="I12" i="16"/>
  <c r="B10" i="16"/>
  <c r="J15" i="16"/>
  <c r="H15" i="16"/>
  <c r="I15" i="16"/>
  <c r="K17" i="16"/>
  <c r="C28" i="16" l="1"/>
  <c r="D28" i="16" s="1"/>
  <c r="M17" i="16"/>
  <c r="N17" i="16" s="1"/>
  <c r="M12" i="16"/>
  <c r="N12" i="16" s="1"/>
  <c r="B14" i="16"/>
  <c r="B11" i="16"/>
  <c r="C25" i="16"/>
  <c r="H25" i="16"/>
  <c r="B13" i="16"/>
  <c r="M15" i="16"/>
  <c r="N15" i="16" s="1"/>
  <c r="C30" i="16"/>
  <c r="H30" i="16"/>
  <c r="L10" i="16"/>
  <c r="K10" i="16"/>
  <c r="J10" i="16"/>
  <c r="B23" i="16"/>
  <c r="I10" i="16"/>
  <c r="H10" i="16"/>
  <c r="K16" i="16"/>
  <c r="I16" i="16"/>
  <c r="B29" i="16"/>
  <c r="L16" i="16"/>
  <c r="J16" i="16"/>
  <c r="H16" i="16"/>
  <c r="I28" i="16" l="1"/>
  <c r="K14" i="16"/>
  <c r="J14" i="16"/>
  <c r="B27" i="16"/>
  <c r="H14" i="16"/>
  <c r="I14" i="16"/>
  <c r="L14" i="16"/>
  <c r="M16" i="16"/>
  <c r="N16" i="16" s="1"/>
  <c r="H29" i="16"/>
  <c r="C29" i="16"/>
  <c r="C23" i="16"/>
  <c r="H23" i="16"/>
  <c r="K13" i="16"/>
  <c r="B26" i="16"/>
  <c r="L13" i="16"/>
  <c r="I13" i="16"/>
  <c r="H13" i="16"/>
  <c r="J13" i="16"/>
  <c r="L11" i="16"/>
  <c r="B24" i="16"/>
  <c r="J11" i="16"/>
  <c r="I11" i="16"/>
  <c r="K11" i="16"/>
  <c r="H11" i="16"/>
  <c r="M10" i="16"/>
  <c r="N10" i="16" s="1"/>
  <c r="I30" i="16"/>
  <c r="D30" i="16"/>
  <c r="D25" i="16"/>
  <c r="I25" i="16"/>
  <c r="J28" i="16"/>
  <c r="E28" i="16"/>
  <c r="H18" i="16" l="1"/>
  <c r="H19" i="16" s="1"/>
  <c r="I18" i="16"/>
  <c r="I19" i="16" s="1"/>
  <c r="H27" i="16"/>
  <c r="C27" i="16"/>
  <c r="J18" i="16"/>
  <c r="J19" i="16" s="1"/>
  <c r="K18" i="16"/>
  <c r="K19" i="16" s="1"/>
  <c r="L18" i="16"/>
  <c r="L19" i="16" s="1"/>
  <c r="M14" i="16"/>
  <c r="N14" i="16" s="1"/>
  <c r="C26" i="16"/>
  <c r="H26" i="16"/>
  <c r="D23" i="16"/>
  <c r="I23" i="16"/>
  <c r="M13" i="16"/>
  <c r="N13" i="16" s="1"/>
  <c r="I29" i="16"/>
  <c r="D29" i="16"/>
  <c r="J25" i="16"/>
  <c r="E25" i="16"/>
  <c r="K28" i="16"/>
  <c r="F28" i="16"/>
  <c r="L28" i="16" s="1"/>
  <c r="E30" i="16"/>
  <c r="J30" i="16"/>
  <c r="M11" i="16"/>
  <c r="N11" i="16" s="1"/>
  <c r="C24" i="16"/>
  <c r="H24" i="16"/>
  <c r="B31" i="16"/>
  <c r="M28" i="16" l="1"/>
  <c r="M18" i="16"/>
  <c r="C31" i="16"/>
  <c r="M19" i="16"/>
  <c r="H31" i="16"/>
  <c r="I27" i="16"/>
  <c r="D27" i="16"/>
  <c r="D26" i="16"/>
  <c r="I26" i="16"/>
  <c r="K25" i="16"/>
  <c r="F25" i="16"/>
  <c r="L25" i="16" s="1"/>
  <c r="E29" i="16"/>
  <c r="J29" i="16"/>
  <c r="D24" i="16"/>
  <c r="I24" i="16"/>
  <c r="K30" i="16"/>
  <c r="F30" i="16"/>
  <c r="L30" i="16" s="1"/>
  <c r="J23" i="16"/>
  <c r="E23" i="16"/>
  <c r="I31" i="16" l="1"/>
  <c r="J27" i="16"/>
  <c r="E27" i="16"/>
  <c r="M30" i="16"/>
  <c r="M25" i="16"/>
  <c r="J24" i="16"/>
  <c r="E24" i="16"/>
  <c r="K23" i="16"/>
  <c r="F23" i="16"/>
  <c r="F29" i="16"/>
  <c r="L29" i="16" s="1"/>
  <c r="K29" i="16"/>
  <c r="J26" i="16"/>
  <c r="E26" i="16"/>
  <c r="D31" i="16"/>
  <c r="E31" i="16" l="1"/>
  <c r="M29" i="16"/>
  <c r="F27" i="16"/>
  <c r="L27" i="16" s="1"/>
  <c r="K27" i="16"/>
  <c r="K24" i="16"/>
  <c r="F24" i="16"/>
  <c r="L24" i="16" s="1"/>
  <c r="L23" i="16"/>
  <c r="K26" i="16"/>
  <c r="F26" i="16"/>
  <c r="L26" i="16" s="1"/>
  <c r="J31" i="16"/>
  <c r="M27" i="16" l="1"/>
  <c r="M26" i="16"/>
  <c r="L31" i="16"/>
  <c r="M23" i="16"/>
  <c r="K31" i="16"/>
  <c r="M24" i="16"/>
  <c r="F31" i="16"/>
  <c r="M31" i="16" l="1"/>
  <c r="G197" i="24" l="1"/>
  <c r="G199" i="24"/>
  <c r="F197" i="24"/>
  <c r="E27" i="21"/>
  <c r="G211" i="24" l="1"/>
  <c r="O21" i="21" s="1"/>
  <c r="S21" i="21" s="1"/>
  <c r="G201" i="24"/>
  <c r="G203" i="24" s="1"/>
  <c r="F211" i="24"/>
  <c r="F203" i="24"/>
  <c r="K27" i="21"/>
  <c r="N21" i="21"/>
  <c r="F217" i="24" l="1"/>
  <c r="F219" i="24" s="1"/>
  <c r="G217" i="24"/>
  <c r="L27" i="21"/>
  <c r="N27" i="21"/>
  <c r="G219" i="24" l="1"/>
  <c r="O27" i="21"/>
  <c r="R27" i="21" l="1"/>
  <c r="S27"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Ahmad Ghasimi</author>
  </authors>
  <commentList>
    <comment ref="B23" authorId="0" shapeId="0" xr:uid="{00000000-0006-0000-0100-000005000000}">
      <text>
        <r>
          <rPr>
            <sz val="10"/>
            <rFont val="Arial"/>
            <family val="2"/>
          </rPr>
          <t xml:space="preserve">In the yellow marked cells under the categories:
PI, Senior Staff, Postdocs, Students (PhD) and Other Personnel costs
enter the project staff's first- and last name.
Note! With regard to salary for doctoral students, the average salary for all steps/years in the doctoral ladder must be stated as the starting salary.
</t>
        </r>
      </text>
    </comment>
    <comment ref="B81" authorId="0" shapeId="0" xr:uid="{00000000-0006-0000-0100-000007000000}">
      <text>
        <r>
          <rPr>
            <sz val="10"/>
            <rFont val="Arial"/>
            <family val="2"/>
          </rPr>
          <t xml:space="preserve">Note that it is only the cost of the depreciation of equipment that has time to be made during the project period that is to be included in the budget.
</t>
        </r>
      </text>
    </comment>
    <comment ref="C199" authorId="0" shapeId="0" xr:uid="{00000000-0006-0000-0100-000008000000}">
      <text>
        <r>
          <rPr>
            <sz val="10"/>
            <rFont val="Arial"/>
            <family val="2"/>
          </rPr>
          <t>Here you can change the percentage level to your department level.</t>
        </r>
      </text>
    </comment>
    <comment ref="D211" authorId="0" shapeId="0" xr:uid="{00000000-0006-0000-0100-000009000000}">
      <text>
        <r>
          <rPr>
            <sz val="10"/>
            <rFont val="Arial"/>
            <family val="2"/>
          </rPr>
          <t>Here you can change the percentage level to the application level.</t>
        </r>
      </text>
    </comment>
  </commentList>
</comments>
</file>

<file path=xl/sharedStrings.xml><?xml version="1.0" encoding="utf-8"?>
<sst xmlns="http://schemas.openxmlformats.org/spreadsheetml/2006/main" count="390" uniqueCount="280">
  <si>
    <t>TIPS VID IFYLLANDE AV MALLEN</t>
  </si>
  <si>
    <t>Skicka ett budgetutkast till rso@umu.se senast fem veckor före sista ansökningsdag.</t>
  </si>
  <si>
    <t>A. PERSONNEL</t>
  </si>
  <si>
    <t xml:space="preserve">Tips om löner: </t>
  </si>
  <si>
    <t>Vid respektive kategori fyll i vilken månadslön de beräknas ha på projektets startdatum exkl. LKP (LKP och framtida löneökning läggs på i beräkningen).</t>
  </si>
  <si>
    <t xml:space="preserve">Doktorander - tänk på doktorandtrappan.  </t>
  </si>
  <si>
    <t>Följ länken till doktorandavtalet för mer information.</t>
  </si>
  <si>
    <t>OBS! Om personal från annan institution/enhet ska delta i projektet får dennes lön inte internfaktureras för då ses det inte som lön utan som en intern kostnad.</t>
  </si>
  <si>
    <t>Fråga gärna HR om hjälp med månadslöner om du är osäker.</t>
  </si>
  <si>
    <t xml:space="preserve">Ersättning till deltagare (t.ex. försökspersoner) som betalas som lön, ska budgeteras som lönekostnad under Personnel costs.  </t>
  </si>
  <si>
    <t>B. SUBCONTRACTING</t>
  </si>
  <si>
    <t>C. PURCHASE COSTS</t>
  </si>
  <si>
    <t>C1. Travel and subsistence</t>
  </si>
  <si>
    <r>
      <rPr>
        <b/>
        <sz val="10"/>
        <color rgb="FF000000"/>
        <rFont val="Calibri"/>
        <family val="2"/>
      </rPr>
      <t xml:space="preserve">Resor </t>
    </r>
    <r>
      <rPr>
        <sz val="10"/>
        <color rgb="FF000000"/>
        <rFont val="Calibri"/>
        <family val="2"/>
      </rPr>
      <t>för UMU:s egen personal</t>
    </r>
  </si>
  <si>
    <t>C2. Equipment</t>
  </si>
  <si>
    <r>
      <rPr>
        <b/>
        <sz val="10"/>
        <color rgb="FF000000"/>
        <rFont val="Calibri"/>
        <family val="2"/>
      </rPr>
      <t>Equipment (depreciation) - full price 30 000 kr or more</t>
    </r>
    <r>
      <rPr>
        <sz val="10"/>
        <color rgb="FF000000"/>
        <rFont val="Calibri"/>
        <family val="2"/>
      </rPr>
      <t xml:space="preserve"> (utrustning som var för sig kostar under 30 000 SEK tas upp under C3. Other good, works &amp; services istället).</t>
    </r>
  </si>
  <si>
    <t>Om många av samma utrustning köps tillsammans och samtidigt, och totalen är mer än 30 tkr, ska det också avskrivas.</t>
  </si>
  <si>
    <t>Tänk på att kostnader som budgeteras för ska vara nödvändiga för projektets genomförande.</t>
  </si>
  <si>
    <t>Notera att det endast är kostnaden för de avskrivningar på utrustning som hinner göras under projekttiden som ska tas upp i budgeten.</t>
  </si>
  <si>
    <t>Avskrivningstid är den ekonomiska livslängden av själva utrustningen.</t>
  </si>
  <si>
    <t>C3. Other goods, works &amp; services</t>
  </si>
  <si>
    <t xml:space="preserve">Data storage - exempel på en kostnad som projektet kan ha. </t>
  </si>
  <si>
    <t xml:space="preserve">D1. Financial support to third parties (Actual costs)  </t>
  </si>
  <si>
    <t>D3. Transnational access to research Infrastructures (Unit costs)</t>
  </si>
  <si>
    <t xml:space="preserve">D4. Virtual access to research infra-structures (Unit costs) </t>
  </si>
  <si>
    <t>D5. PCP/PPI pro-curement costs (Actual costs)</t>
  </si>
  <si>
    <t xml:space="preserve">D6. Euratom Cofund staff mobility costs (Unit costs)  </t>
  </si>
  <si>
    <t>E. INDIRECT COSTS</t>
  </si>
  <si>
    <t>TOTAL REQUESTED EU CONTRIBUTION</t>
  </si>
  <si>
    <t>Finansieringsgraden fylls i manuellt. Oftast vill man ha 100 % av godkända kostnader som EU-bidrag, men bidragsnivån varierar beroende på den aktuella utlysningens information.</t>
  </si>
  <si>
    <t>EXCHANGE RATE</t>
  </si>
  <si>
    <t xml:space="preserve">Därför råder vi dig att utgå från en växelkurs som ligger 0,5–1 krona under växelkursen vid ansökningstillfället. </t>
  </si>
  <si>
    <t xml:space="preserve">Den aktuella växelkursen per dag hittar du här: </t>
  </si>
  <si>
    <t>Swedish krona (SEK) (europa.eu)</t>
  </si>
  <si>
    <t>Ver.</t>
  </si>
  <si>
    <t>Umeå University</t>
  </si>
  <si>
    <t>Institution:</t>
  </si>
  <si>
    <t>Project name and acronyme:</t>
  </si>
  <si>
    <t>From date</t>
  </si>
  <si>
    <t>To date</t>
  </si>
  <si>
    <t>Project duration:</t>
  </si>
  <si>
    <t>Project manager:</t>
  </si>
  <si>
    <t>Duration</t>
  </si>
  <si>
    <r>
      <t xml:space="preserve">Months      </t>
    </r>
    <r>
      <rPr>
        <b/>
        <sz val="10"/>
        <rFont val="Calibri"/>
        <family val="2"/>
      </rPr>
      <t>→</t>
    </r>
  </si>
  <si>
    <t>Years</t>
  </si>
  <si>
    <t xml:space="preserve">PI will work </t>
  </si>
  <si>
    <t>% in the project  (min. 50% for StG, 40% for Con, 30% for AdvG)</t>
  </si>
  <si>
    <t>EURO rate</t>
  </si>
  <si>
    <t>SEK/EUR</t>
  </si>
  <si>
    <t>Social fees (LKP)</t>
  </si>
  <si>
    <t>A. Personnel costs</t>
  </si>
  <si>
    <t>Categories &amp; Names</t>
  </si>
  <si>
    <t>Actual salary 
year 1</t>
  </si>
  <si>
    <t>Monthly salary (incl. social fees)</t>
  </si>
  <si>
    <t>Project cost</t>
  </si>
  <si>
    <t xml:space="preserve">Avarage salary cost 
per month </t>
  </si>
  <si>
    <t>SEK/mth</t>
  </si>
  <si>
    <t>Year 1</t>
  </si>
  <si>
    <t>Year 2</t>
  </si>
  <si>
    <t>Year 3</t>
  </si>
  <si>
    <t>Year 4</t>
  </si>
  <si>
    <t>Year 5</t>
  </si>
  <si>
    <t>Year 6</t>
  </si>
  <si>
    <t>Total months</t>
  </si>
  <si>
    <t>SEK</t>
  </si>
  <si>
    <t>EUR</t>
  </si>
  <si>
    <t>SEK.</t>
  </si>
  <si>
    <t>EUR.</t>
  </si>
  <si>
    <t xml:space="preserve"> SEK</t>
  </si>
  <si>
    <t xml:space="preserve"> EURO</t>
  </si>
  <si>
    <t>PI:</t>
  </si>
  <si>
    <t>Senior Staff:</t>
  </si>
  <si>
    <t>Postdocs:</t>
  </si>
  <si>
    <t>Students (PhD):</t>
  </si>
  <si>
    <t>Other Personnel costs:</t>
  </si>
  <si>
    <t>TOTAL</t>
  </si>
  <si>
    <t>B. Subcontracting costs</t>
  </si>
  <si>
    <t>Categories</t>
  </si>
  <si>
    <t>Cost in
SEK</t>
  </si>
  <si>
    <t>Total
SEK</t>
  </si>
  <si>
    <t>Total
EURO</t>
  </si>
  <si>
    <t xml:space="preserve">Total B </t>
  </si>
  <si>
    <t xml:space="preserve">C. Purchase costs: </t>
  </si>
  <si>
    <t>Number of trips</t>
  </si>
  <si>
    <t>Number of persons</t>
  </si>
  <si>
    <t>Cost/person in SEK</t>
  </si>
  <si>
    <t>Total C1</t>
  </si>
  <si>
    <t>% use in project</t>
  </si>
  <si>
    <t>Total C2</t>
  </si>
  <si>
    <t>C3. Goods, works and services</t>
  </si>
  <si>
    <t>Total C3a</t>
  </si>
  <si>
    <t>C3b. Publication (incl. Open Access fees) and dissemination</t>
  </si>
  <si>
    <t>Total C3b</t>
  </si>
  <si>
    <t>C3c. Other additional direct costs</t>
  </si>
  <si>
    <t>Total C3c</t>
  </si>
  <si>
    <t>Total C3 (C3a+C3b+C3c)</t>
  </si>
  <si>
    <t>Total C (C1+C2+C3)</t>
  </si>
  <si>
    <t>D. Other cost categories:</t>
  </si>
  <si>
    <t xml:space="preserve">D1. Financial support to third parties (Actual costs) </t>
  </si>
  <si>
    <t>Total D1</t>
  </si>
  <si>
    <t>D2. Internally invoiced goods and services (Unit costs – usual accounting practices)</t>
  </si>
  <si>
    <t>Total D2</t>
  </si>
  <si>
    <t>Total D3</t>
  </si>
  <si>
    <t>D4. Virtual access to research infrastructures (Unit costs)</t>
  </si>
  <si>
    <t>Total D4</t>
  </si>
  <si>
    <t>D5. PCP/PPI procurement costs (Actual costs)</t>
  </si>
  <si>
    <t>Total D5</t>
  </si>
  <si>
    <t>Total D6</t>
  </si>
  <si>
    <t xml:space="preserve"> </t>
  </si>
  <si>
    <t>Total D(D1+D2+D3+D4+D5+D6)</t>
  </si>
  <si>
    <t>Total budget for Umeå University</t>
  </si>
  <si>
    <t>Estimated eligible costs</t>
  </si>
  <si>
    <t>EURO</t>
  </si>
  <si>
    <t>C. Purchase costs</t>
  </si>
  <si>
    <t>C1.  Travel and subsistence</t>
  </si>
  <si>
    <t>C2.  Equipment</t>
  </si>
  <si>
    <t>C3.  Goods, works and services</t>
  </si>
  <si>
    <t>D. Other cost categories</t>
  </si>
  <si>
    <t>H. Total estimated eligible costs HEU, (A+B+C+D+E)</t>
  </si>
  <si>
    <t>Actual indirect costs, UmU</t>
  </si>
  <si>
    <t>Difference between indirect costs (UmU-HEU)</t>
  </si>
  <si>
    <t>Total actual costs UmU</t>
  </si>
  <si>
    <t>Financing</t>
  </si>
  <si>
    <t>N. Requested EU contribution to eligible costs (H)</t>
  </si>
  <si>
    <t xml:space="preserve">funding rate </t>
  </si>
  <si>
    <t>O. Income 
generated 
by the 
 action</t>
  </si>
  <si>
    <t xml:space="preserve">Q. Financial contributions </t>
  </si>
  <si>
    <t>Total financing (N+O+Q+Co)</t>
  </si>
  <si>
    <r>
      <t xml:space="preserve">Possible Other cost categories for </t>
    </r>
    <r>
      <rPr>
        <b/>
        <sz val="18"/>
        <rFont val="Calibri"/>
        <family val="2"/>
        <scheme val="minor"/>
      </rPr>
      <t>Horizon Europe</t>
    </r>
    <r>
      <rPr>
        <b/>
        <sz val="18"/>
        <color theme="1"/>
        <rFont val="Calibri"/>
        <family val="2"/>
        <scheme val="minor"/>
      </rPr>
      <t xml:space="preserve"> </t>
    </r>
    <r>
      <rPr>
        <b/>
        <sz val="18"/>
        <color rgb="FFFF0000"/>
        <rFont val="Calibri"/>
        <family val="2"/>
        <scheme val="minor"/>
      </rPr>
      <t>excl. ERC</t>
    </r>
  </si>
  <si>
    <t>Project name:</t>
  </si>
  <si>
    <t>Estimated project expenditure</t>
  </si>
  <si>
    <t>No</t>
  </si>
  <si>
    <t>Participant name</t>
  </si>
  <si>
    <t>Country</t>
  </si>
  <si>
    <t>D.1
Financial support to third parties (Actual costs)</t>
  </si>
  <si>
    <t>D.2
Internally invoiced goods and services (Unit costs –usual accounting practices)</t>
  </si>
  <si>
    <t>D.3
Trans-national access to research Infra-structures (Unit costs)</t>
  </si>
  <si>
    <t>D.4 
Virtual access to research infra-structures (Unit costs)</t>
  </si>
  <si>
    <t>D.5 
PCP/PPI
pro-curement costs 
(Actual costs)</t>
  </si>
  <si>
    <t>D.6
Euratom Cofund staff mobility costs
(Unit costs)</t>
  </si>
  <si>
    <t>Total D 
Other cost categories
EURO</t>
  </si>
  <si>
    <t>SE</t>
  </si>
  <si>
    <t>Total</t>
  </si>
  <si>
    <r>
      <t>Budget form Horizon Europe (HEU)</t>
    </r>
    <r>
      <rPr>
        <b/>
        <sz val="18"/>
        <color rgb="FFFF0000"/>
        <rFont val="Calibri"/>
        <family val="2"/>
        <scheme val="minor"/>
      </rPr>
      <t xml:space="preserve"> excl. ERC</t>
    </r>
  </si>
  <si>
    <t>Estimated expenditure</t>
  </si>
  <si>
    <t>Estimated income</t>
  </si>
  <si>
    <t>Requested EU contribution</t>
  </si>
  <si>
    <t xml:space="preserve">Revenues  </t>
  </si>
  <si>
    <t>Other sources of financing</t>
  </si>
  <si>
    <t>S
Total estimated income
 S=N+O+Q+R
€</t>
  </si>
  <si>
    <t>EU contribution to eligible costs</t>
  </si>
  <si>
    <t>O
Income
generated
by the
action
€</t>
  </si>
  <si>
    <t>Q
Financial contributions
€</t>
  </si>
  <si>
    <t>A
Personnel costs
€</t>
  </si>
  <si>
    <t>B
Sub-contracting costs
€</t>
  </si>
  <si>
    <r>
      <t xml:space="preserve">D
Other cost categories
(specific cost category)
</t>
    </r>
    <r>
      <rPr>
        <sz val="9"/>
        <color rgb="FFFF0000"/>
        <rFont val="Calibri"/>
        <family val="2"/>
        <scheme val="minor"/>
      </rPr>
      <t>incl. internal invoices goods and services</t>
    </r>
    <r>
      <rPr>
        <sz val="11"/>
        <color theme="1"/>
        <rFont val="Calibri"/>
        <family val="2"/>
        <scheme val="minor"/>
      </rPr>
      <t xml:space="preserve">
€</t>
    </r>
  </si>
  <si>
    <t xml:space="preserve">E
Indirect costs
E = 25% of
(A+C1+C2+C3)
€ </t>
  </si>
  <si>
    <t xml:space="preserve">H
Total eligible costs 
H= (A+B+C1+
C2+C3+D+E)
€ </t>
  </si>
  <si>
    <t>U
Funding rate</t>
  </si>
  <si>
    <t xml:space="preserve">L
Maximum EU contribution to eligible costs
L = (U * H)
€ </t>
  </si>
  <si>
    <t>N
Requested EU contribution to eligible costs (Requested
grant amount)
€</t>
  </si>
  <si>
    <t xml:space="preserve">C1
Travel and subsistence
€ </t>
  </si>
  <si>
    <t>C2
Equipment
€</t>
  </si>
  <si>
    <t>C3
Other goods, works and services 
€</t>
  </si>
  <si>
    <t>All costs in Euro</t>
  </si>
  <si>
    <t>Duration (years)</t>
  </si>
  <si>
    <t>Inflation</t>
  </si>
  <si>
    <t>YELLOW CELLS = DATA INPUT CELLS</t>
  </si>
  <si>
    <t>Cost category</t>
  </si>
  <si>
    <t>Monthly salary incl. soc. fees</t>
  </si>
  <si>
    <t>Person-months Year 1</t>
  </si>
  <si>
    <t>Person-months Year 2</t>
  </si>
  <si>
    <t>Person-months 
Year 3</t>
  </si>
  <si>
    <t>Person-months 
Year 4</t>
  </si>
  <si>
    <t>Person-months Year 5</t>
  </si>
  <si>
    <t>Salary incl. 
soc. fees Year 1</t>
  </si>
  <si>
    <t>Salary incl. soc. fees in Year 2</t>
  </si>
  <si>
    <t>Salary incl. soc. fees in Year 3</t>
  </si>
  <si>
    <t>Salary incl. soc. fees in Year 4</t>
  </si>
  <si>
    <t>Salary incl. soc. fees in Year 5</t>
  </si>
  <si>
    <t>Check your breakdown compared to the budget prep form!</t>
  </si>
  <si>
    <t>TOTAL incl. 3% inflation</t>
  </si>
  <si>
    <t>Yr 1</t>
  </si>
  <si>
    <t>Yr2</t>
  </si>
  <si>
    <t>Yr3</t>
  </si>
  <si>
    <t>Yr4</t>
  </si>
  <si>
    <t>Yr5</t>
  </si>
  <si>
    <t>E. Indirect costs (HEU), 25% of [A+C]</t>
  </si>
  <si>
    <t>av (A+B+C1+C3+(D-D2))</t>
  </si>
  <si>
    <t>R
Own 
resources
€</t>
  </si>
  <si>
    <t>Svenska</t>
  </si>
  <si>
    <t>English</t>
  </si>
  <si>
    <t>Välj språk/Choos language----&gt;</t>
  </si>
  <si>
    <t>TIPS FOR FILLING IN THE TEMPLATE</t>
  </si>
  <si>
    <t>Send a draft budget to rso@umu.se no later than five weeks before the application deadline.</t>
  </si>
  <si>
    <t>For each category, fill in the monthly salary they are estimated to have on the project's start date excluding LKP (LKP and future salary increase are added to the calculation).</t>
  </si>
  <si>
    <t>Compensation to participants (e.g. trial subjects) paid as salary shall be budgeted as salary costs under Personnel costs.</t>
  </si>
  <si>
    <t>Postdocs usually work 2-3 years. If the person is to work in the project for longer than 3 years, the remaining years must be written under a title other than the postdoc.</t>
  </si>
  <si>
    <t>If the application is for a specific person, you state the current monthly salary instead of the standard salary.</t>
  </si>
  <si>
    <t>Subcontractors may be used to carry out a limited part of the project. It should be something that otherwise cannot be carried out by UMU. It is important to follow procurement rules and remember that you will not get any OH reimbursed by the EU for subcontracting.</t>
  </si>
  <si>
    <t>Travel for UMU staff</t>
  </si>
  <si>
    <r>
      <t xml:space="preserve">Equipment (depreciation) - full price 30 000 SEK or more </t>
    </r>
    <r>
      <rPr>
        <sz val="10"/>
        <color rgb="FF000000"/>
        <rFont val="Calibri"/>
        <family val="2"/>
      </rPr>
      <t>(equipment that individually costs less than 30 000 SEK is listed under C3. Other good, works &amp; services instead).</t>
    </r>
  </si>
  <si>
    <t>If many of the same equipment are purchased together and at the same time, and the total is more than SEK 30 thousand, it must also be depreciated.</t>
  </si>
  <si>
    <t>Keep in mind that costs that are budgeted for must be necessary for the implementation of the project.</t>
  </si>
  <si>
    <t>Note that it is only the cost of the depreciation of equipment that can be made during the project period that must be included in the budget.</t>
  </si>
  <si>
    <t>Depreciation period is the economic life of the equipment itself.</t>
  </si>
  <si>
    <t>Data storage - Example of a cost that the project may have.</t>
  </si>
  <si>
    <t>The funding rate is filled in manually. In most cases, 100% of approved costs are wanted as EU grants, but the grant level varies depending on the information in the current call.</t>
  </si>
  <si>
    <t>Therefore, we advise you to start with an exchange rate that is SEK 0.5–1 below the exchange rate at the time of application.</t>
  </si>
  <si>
    <t>The current exchange rate per day can be found here:</t>
  </si>
  <si>
    <t>Tips on salaries:</t>
  </si>
  <si>
    <t>Doctoral students - think of the doctoral student ladder.</t>
  </si>
  <si>
    <t>Follow the link to the doctoral agreement for more information.</t>
  </si>
  <si>
    <t>Postdoc - when budgeting with standard salaries, investigate the current salary situation at the department.</t>
  </si>
  <si>
    <t>Feel free to ask HR for help with monthly salaries if you are unsure.</t>
  </si>
  <si>
    <t>Publication costs (incl. open access fees) - budget for the number of publication costs you are expected to have, keep in mind that it must be open access in Horizon Europe. UMU has agreements with several publishers and research financiers when it comes to open access publishing.</t>
  </si>
  <si>
    <t>Färg</t>
  </si>
  <si>
    <t>Hex normal</t>
  </si>
  <si>
    <t>Hex ljus</t>
  </si>
  <si>
    <t>Grön</t>
  </si>
  <si>
    <t>#73a790</t>
  </si>
  <si>
    <t>#e3ede8</t>
  </si>
  <si>
    <t>Guld</t>
  </si>
  <si>
    <t>#d7b17c</t>
  </si>
  <si>
    <t>#f3e7d7</t>
  </si>
  <si>
    <t>Rosa</t>
  </si>
  <si>
    <t>#eabab9</t>
  </si>
  <si>
    <t>#f8eaea</t>
  </si>
  <si>
    <t>Beige</t>
  </si>
  <si>
    <t>#f1efe4</t>
  </si>
  <si>
    <t>#f8f7f1</t>
  </si>
  <si>
    <t>#B9D3C7</t>
  </si>
  <si>
    <t>Pink cells = data input cells</t>
  </si>
  <si>
    <t>Comment:</t>
  </si>
  <si>
    <t>C3a. Consumables (incl. fieldwork and animal costs)</t>
  </si>
  <si>
    <r>
      <t xml:space="preserve">Estimated expenditure, Horizon Europe (HEU) </t>
    </r>
    <r>
      <rPr>
        <b/>
        <sz val="18"/>
        <color rgb="FFFF0000"/>
        <rFont val="Calibri"/>
        <family val="2"/>
        <scheme val="minor"/>
      </rPr>
      <t>when UMU is a beneficiary.</t>
    </r>
  </si>
  <si>
    <t xml:space="preserve"> In this tab you can enter amounts in SEK, the Excel template converts SEK to EURO.</t>
  </si>
  <si>
    <t>Co-finance that need to be covered by the department according to internal rules</t>
  </si>
  <si>
    <t>https://erc.europa.eu/apply-grant</t>
  </si>
  <si>
    <r>
      <t xml:space="preserve">You can fill in the partners' other costs manually in pink cells. Amounts in this tab are in </t>
    </r>
    <r>
      <rPr>
        <b/>
        <sz val="12"/>
        <rFont val="Calibri"/>
        <family val="2"/>
        <scheme val="minor"/>
      </rPr>
      <t>EURO</t>
    </r>
  </si>
  <si>
    <t>För information om olika utlysningar</t>
  </si>
  <si>
    <t>For information about different calls</t>
  </si>
  <si>
    <t>Follow the link below, select call and you will find "Info for applicants" there.</t>
  </si>
  <si>
    <t>Följ länken nedan, välj utlysning och då hittar du "Info for applicants" där.</t>
  </si>
  <si>
    <t>Salary increase %</t>
  </si>
  <si>
    <t>Notera att stegen i trappan inte täcks av den årliga löneökningen om 2-3%. Startlönen för doktoranden bör därför anges som en medellön beräknad på lönen i de fyra stegen i trappan delat med 4.</t>
  </si>
  <si>
    <t>Note that the steps in the stairs are not covered by the annual salary increase of 2-3%. The starting salary for the doctoral student should therefore be stated as an average salary calculated on the salary in the four steps of the stairs divided by 4.</t>
  </si>
  <si>
    <t>Number of person months in the project per year</t>
  </si>
  <si>
    <t>Number of person months per year → the column where the number of months the person is expected to work for the project is filled in. The personnel costs are then summed up in total and an average cost per person/month is calculated.</t>
  </si>
  <si>
    <t xml:space="preserve">Publication costs (inkl. avgifter för öppen tillgång) - budgetera för det antal publikationskostnader ni förväntas ha, tänk på att det måste vara open access i Horisont Europa. UMU har avtal med flera förlag och forskningsfinansiärer när det gäller publicering med öppen tillgång. </t>
  </si>
  <si>
    <t>Postdoktorer arbetar vanligtvis 2-3 år. Om personen ska arbeta i projektet längre än 3 år ska återstående år skrivas under en annan titel än postdok.</t>
  </si>
  <si>
    <t xml:space="preserve">Postdok  - vid budgetering med schablonlöner, undersök det aktuella löneläget vid institutionen. </t>
  </si>
  <si>
    <t>Det går att använda sig av underleverantörer, subcontractors, för att utföra en begränsad del av projektet. Det ska vara något som annars inte kan utföras av UMU. Det är viktigt att följa upphandlingsregler och kom ihåg att ni inte får någon OH ersatt av EU för subcontracting.</t>
  </si>
  <si>
    <t>Om ansökan avser en specifik person, ange aktuell månadslön istället för schablonlön.</t>
  </si>
  <si>
    <t>Number of person months per year → den kolumn där antalet månader personen förväntas arbeta för projektet fylls i. Personalkostnaderna summeras sedan totalt och en genomsnittlig kostnad per person/månad räknas ut.</t>
  </si>
  <si>
    <t xml:space="preserve">Fyll i hur många som förväntas resa och kostnaden per person. </t>
  </si>
  <si>
    <t>Skriv en kort beskrivning av vilken typ av resa det gäller.</t>
  </si>
  <si>
    <t xml:space="preserve">Fyll i hur många resor som avses. </t>
  </si>
  <si>
    <t>Set the number of trips.</t>
  </si>
  <si>
    <t xml:space="preserve"> Fill in how many people are expected to participate on the trips and the cost per person. </t>
  </si>
  <si>
    <t>Write a short description of the type of trip.</t>
  </si>
  <si>
    <t>D2. Internally invoiced goods and services (Unit costs –usual accounting practices) Den fakturerande institutionens OH-påslag kan tas upp i beräkningen.</t>
  </si>
  <si>
    <t>D2. Internally invoiced goods and services (Unit costs –usual accounting practices) The overhead surcharge of the invoicing institution can be included in the calculation.</t>
  </si>
  <si>
    <r>
      <t>D. OTHER COST CATEGORIES</t>
    </r>
    <r>
      <rPr>
        <b/>
        <sz val="12"/>
        <rFont val="Calibri"/>
        <family val="2"/>
      </rPr>
      <t xml:space="preserve"> </t>
    </r>
    <r>
      <rPr>
        <b/>
        <sz val="10"/>
        <rFont val="Calibri"/>
        <family val="2"/>
      </rPr>
      <t>(EU does not accept 25% overhead in this cost category)</t>
    </r>
  </si>
  <si>
    <t>We recommend to take into account exchange rate changes that may occur from the time of application until the project is to be reported.</t>
  </si>
  <si>
    <t>Vi rekommenderar er att ta höjd för växelkursförändringar som kan ske från ansökningstillfället till dess att projektet ska avrapporteras.</t>
  </si>
  <si>
    <r>
      <t>D. OTHER COST CATEGORIES</t>
    </r>
    <r>
      <rPr>
        <b/>
        <sz val="12"/>
        <rFont val="Calibri"/>
        <family val="2"/>
      </rPr>
      <t xml:space="preserve"> </t>
    </r>
    <r>
      <rPr>
        <b/>
        <sz val="10"/>
        <rFont val="Calibri"/>
        <family val="2"/>
      </rPr>
      <t>(EU godkänner inte 25% OH-påslag i denna kostnadskategori)</t>
    </r>
  </si>
  <si>
    <t>Indirekta kostnader, OH beräknas automatiskt på direkta kostnaderna A, C1, C2 och C3 (25 % inlagt i mallen). Var observant på att OH:n kan vara en annan för det aktuella projektet eller utlysningen.</t>
  </si>
  <si>
    <t>Indirect costs, OH is automatically calculated on direct costs A, C1, C2 and C3 (25% entered in the template). Observe that the OH may be different in particular projects or calls.</t>
  </si>
  <si>
    <t xml:space="preserve">Consumables (incl. fieldwork and animal costs)  Här tar du upp förbrukningsvaror, kostnader för fältarbeten och djurkostnader. </t>
  </si>
  <si>
    <t>Consumables (incl. fieldwork and animal costs) Here you list consumables, costs for fieldwork and animal costs.</t>
  </si>
  <si>
    <t>Project cost incl. annual salary increase</t>
  </si>
  <si>
    <t>You can fill in the partners' budget in pink cells, amounts in this tab are in Euro.</t>
  </si>
  <si>
    <t>Note! If staff from another department/unit are to participate in the project, their salary may not be invoiced internally, because then it is not seen as salary but as an internal cost.</t>
  </si>
  <si>
    <t>You can also control which salary increase per year you want to budget. We recommend 2-3%.</t>
  </si>
  <si>
    <t>Du kan styra vilken löneökning per år du vill budgetera. Vi rekommenderar 2-3%.</t>
  </si>
  <si>
    <t>Revision (kostnad ca 80 000 sek) beroende på projektets storlek. Notera att det endast är projekt som får 430 000 EURO inkl. OH eller mer som behöver göra en revision (audit) i slutet av sitt projekt.</t>
  </si>
  <si>
    <t>Revision (cost approx. 80 000 SEK) depending on the size of the project. Please note that only projects that receive 430,000 EURO incl. OH ore more need to do an audit at the end of their project.</t>
  </si>
  <si>
    <t>Senast uppdaterad 08/2025</t>
  </si>
  <si>
    <t>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</si>
</sst>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yyyy/mm/dd;@"/>
    <numFmt numFmtId="166" formatCode="0.0"/>
  </numFmts>
  <fonts count="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8"/>
      <name val="Arial"/>
      <family val="2"/>
    </font>
    <font>
      <i/>
      <sz val="11"/>
      <name val="Times New Roman"/>
      <family val="1"/>
    </font>
    <font>
      <sz val="8"/>
      <name val="Arial"/>
      <family val="2"/>
    </font>
    <font>
      <i/>
      <sz val="8"/>
      <name val="Arial"/>
      <family val="2"/>
    </font>
    <font>
      <b/>
      <sz val="12"/>
      <name val="Arial"/>
      <family val="2"/>
    </font>
    <font>
      <i/>
      <sz val="10"/>
      <name val="Arial"/>
      <family val="2"/>
    </font>
    <font>
      <i/>
      <sz val="11"/>
      <color indexed="60"/>
      <name val="Arial"/>
      <family val="2"/>
    </font>
    <font>
      <b/>
      <i/>
      <sz val="8"/>
      <name val="Arial"/>
      <family val="2"/>
    </font>
    <font>
      <sz val="14"/>
      <name val="Arial"/>
      <family val="2"/>
    </font>
    <font>
      <i/>
      <sz val="11"/>
      <color rgb="FF0070C0"/>
      <name val="Arial"/>
      <family val="2"/>
    </font>
    <font>
      <b/>
      <sz val="9"/>
      <color theme="3" tint="-0.249977111117893"/>
      <name val="Arial"/>
      <family val="2"/>
    </font>
    <font>
      <b/>
      <sz val="18"/>
      <name val="Calibri"/>
      <family val="2"/>
      <scheme val="minor"/>
    </font>
    <font>
      <sz val="10"/>
      <name val="Calibri"/>
      <family val="2"/>
      <scheme val="minor"/>
    </font>
    <font>
      <b/>
      <sz val="10"/>
      <name val="Calibri"/>
      <family val="2"/>
      <scheme val="minor"/>
    </font>
    <font>
      <b/>
      <u/>
      <sz val="14"/>
      <name val="Calibri"/>
      <family val="2"/>
      <scheme val="minor"/>
    </font>
    <font>
      <i/>
      <sz val="10"/>
      <color indexed="10"/>
      <name val="Calibri"/>
      <family val="2"/>
      <scheme val="minor"/>
    </font>
    <font>
      <sz val="10"/>
      <color indexed="8"/>
      <name val="Calibri"/>
      <family val="2"/>
      <scheme val="minor"/>
    </font>
    <font>
      <b/>
      <sz val="10"/>
      <color indexed="8"/>
      <name val="Calibri"/>
      <family val="2"/>
      <scheme val="minor"/>
    </font>
    <font>
      <b/>
      <sz val="11"/>
      <color theme="1"/>
      <name val="Calibri"/>
      <family val="2"/>
      <scheme val="minor"/>
    </font>
    <font>
      <b/>
      <sz val="18"/>
      <color theme="1"/>
      <name val="Calibri"/>
      <family val="2"/>
      <scheme val="minor"/>
    </font>
    <font>
      <b/>
      <sz val="12"/>
      <color rgb="FFFF0000"/>
      <name val="Calibri"/>
      <family val="2"/>
      <scheme val="minor"/>
    </font>
    <font>
      <b/>
      <sz val="12"/>
      <color theme="8" tint="-0.249977111117893"/>
      <name val="Calibri"/>
      <family val="2"/>
      <scheme val="minor"/>
    </font>
    <font>
      <b/>
      <sz val="14"/>
      <name val="Arial"/>
      <family val="2"/>
    </font>
    <font>
      <b/>
      <sz val="11"/>
      <name val="Calibri"/>
      <family val="2"/>
      <scheme val="minor"/>
    </font>
    <font>
      <b/>
      <sz val="14"/>
      <name val="Calibri"/>
      <family val="2"/>
      <scheme val="minor"/>
    </font>
    <font>
      <sz val="12"/>
      <name val="Arial"/>
      <family val="2"/>
    </font>
    <font>
      <b/>
      <sz val="10"/>
      <name val="Arial"/>
      <family val="2"/>
    </font>
    <font>
      <b/>
      <u/>
      <sz val="10"/>
      <name val="Calibri"/>
      <family val="2"/>
      <scheme val="minor"/>
    </font>
    <font>
      <sz val="10"/>
      <color rgb="FF002060"/>
      <name val="Calibri"/>
      <family val="2"/>
      <scheme val="minor"/>
    </font>
    <font>
      <b/>
      <sz val="10"/>
      <color rgb="FF002060"/>
      <name val="Calibri"/>
      <family val="2"/>
      <scheme val="minor"/>
    </font>
    <font>
      <sz val="10"/>
      <color rgb="FF0070C0"/>
      <name val="Calibri"/>
      <family val="2"/>
      <scheme val="minor"/>
    </font>
    <font>
      <b/>
      <sz val="18"/>
      <color rgb="FFFF0000"/>
      <name val="Calibri"/>
      <family val="2"/>
      <scheme val="minor"/>
    </font>
    <font>
      <sz val="9"/>
      <color rgb="FFFF0000"/>
      <name val="Calibri"/>
      <family val="2"/>
      <scheme val="minor"/>
    </font>
    <font>
      <b/>
      <sz val="10"/>
      <name val="Calibri"/>
      <family val="2"/>
    </font>
    <font>
      <u/>
      <sz val="10"/>
      <color theme="10"/>
      <name val="Calibri"/>
      <family val="2"/>
      <scheme val="minor"/>
    </font>
    <font>
      <sz val="10"/>
      <color theme="8" tint="-0.249977111117893"/>
      <name val="Calibri"/>
      <family val="2"/>
      <scheme val="minor"/>
    </font>
    <font>
      <b/>
      <sz val="12"/>
      <color theme="4" tint="-0.249977111117893"/>
      <name val="Calibri"/>
      <family val="2"/>
      <scheme val="minor"/>
    </font>
    <font>
      <sz val="12"/>
      <color theme="8" tint="-0.249977111117893"/>
      <name val="Calibri"/>
      <family val="2"/>
      <scheme val="minor"/>
    </font>
    <font>
      <b/>
      <sz val="14"/>
      <color theme="1"/>
      <name val="Calibri"/>
      <family val="2"/>
      <scheme val="minor"/>
    </font>
    <font>
      <sz val="14"/>
      <color theme="1"/>
      <name val="Calibri"/>
      <family val="2"/>
      <scheme val="minor"/>
    </font>
    <font>
      <u/>
      <sz val="10"/>
      <color theme="10"/>
      <name val="Arial"/>
      <family val="2"/>
    </font>
    <font>
      <sz val="10"/>
      <color rgb="FF000000"/>
      <name val="Calibri"/>
      <family val="2"/>
    </font>
    <font>
      <b/>
      <sz val="10"/>
      <color rgb="FF000000"/>
      <name val="Calibri"/>
      <family val="2"/>
    </font>
    <font>
      <b/>
      <sz val="12"/>
      <color rgb="FF0070C0"/>
      <name val="Calibri"/>
      <family val="2"/>
    </font>
    <font>
      <sz val="10"/>
      <name val="Calibri"/>
      <family val="2"/>
    </font>
    <font>
      <b/>
      <sz val="9"/>
      <color rgb="FFFF0000"/>
      <name val="Arial"/>
      <family val="2"/>
    </font>
    <font>
      <sz val="10"/>
      <color rgb="FF000000"/>
      <name val="Calibri"/>
      <family val="2"/>
    </font>
    <font>
      <b/>
      <sz val="11"/>
      <color rgb="FF0070C0"/>
      <name val="Calibri"/>
      <family val="2"/>
    </font>
    <font>
      <b/>
      <sz val="10"/>
      <color rgb="FF000000"/>
      <name val="Calibri"/>
      <family val="2"/>
    </font>
    <font>
      <b/>
      <sz val="12"/>
      <color rgb="FF0070C0"/>
      <name val="Calibri"/>
      <family val="2"/>
    </font>
    <font>
      <b/>
      <u/>
      <sz val="12"/>
      <name val="Calibri"/>
      <family val="2"/>
    </font>
    <font>
      <b/>
      <sz val="12"/>
      <name val="Calibri"/>
      <family val="2"/>
    </font>
    <font>
      <b/>
      <sz val="12"/>
      <name val="Calibri"/>
      <family val="2"/>
      <scheme val="minor"/>
    </font>
    <font>
      <b/>
      <sz val="11"/>
      <color rgb="FF000000"/>
      <name val="Aptos"/>
      <family val="2"/>
    </font>
    <font>
      <sz val="11"/>
      <color rgb="FF000000"/>
      <name val="Aptos"/>
      <family val="2"/>
    </font>
    <font>
      <u/>
      <sz val="10"/>
      <color theme="10"/>
      <name val="Arial"/>
      <family val="2"/>
    </font>
    <font>
      <u/>
      <sz val="10"/>
      <color theme="10"/>
      <name val="Arial"/>
    </font>
  </fonts>
  <fills count="17">
    <fill>
      <patternFill patternType="none"/>
    </fill>
    <fill>
      <patternFill patternType="gray125"/>
    </fill>
    <fill>
      <patternFill patternType="solid">
        <fgColor rgb="FFFFFF99"/>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rgb="FF000000"/>
      </patternFill>
    </fill>
    <fill>
      <patternFill patternType="solid">
        <fgColor rgb="FFF8EAEA"/>
        <bgColor indexed="64"/>
      </patternFill>
    </fill>
    <fill>
      <patternFill patternType="solid">
        <fgColor rgb="FFE3EDE8"/>
        <bgColor indexed="64"/>
      </patternFill>
    </fill>
    <fill>
      <patternFill patternType="solid">
        <fgColor rgb="FFF8F7F1"/>
        <bgColor indexed="64"/>
      </patternFill>
    </fill>
    <fill>
      <patternFill patternType="solid">
        <fgColor rgb="FFB9D3C7"/>
        <bgColor indexed="64"/>
      </patternFill>
    </fill>
    <fill>
      <patternFill patternType="solid">
        <fgColor rgb="FFE3EDE8"/>
        <bgColor rgb="FF000000"/>
      </patternFill>
    </fill>
  </fills>
  <borders count="4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top style="thick">
        <color theme="3" tint="0.39991454817346722"/>
      </top>
      <bottom/>
      <diagonal/>
    </border>
    <border>
      <left/>
      <right/>
      <top style="thick">
        <color theme="3" tint="0.39988402966399123"/>
      </top>
      <bottom/>
      <diagonal/>
    </border>
    <border>
      <left/>
      <right/>
      <top style="thin">
        <color theme="3" tint="0.39991454817346722"/>
      </top>
      <bottom style="thick">
        <color theme="3" tint="0.39991454817346722"/>
      </bottom>
      <diagonal/>
    </border>
    <border>
      <left style="thick">
        <color theme="3" tint="0.39988402966399123"/>
      </left>
      <right/>
      <top/>
      <bottom/>
      <diagonal/>
    </border>
    <border>
      <left style="thin">
        <color theme="3" tint="0.39988402966399123"/>
      </left>
      <right style="thin">
        <color theme="3" tint="0.39988402966399123"/>
      </right>
      <top/>
      <bottom/>
      <diagonal/>
    </border>
    <border>
      <left/>
      <right style="thick">
        <color theme="3" tint="0.39988402966399123"/>
      </right>
      <top/>
      <bottom/>
      <diagonal/>
    </border>
    <border>
      <left style="thin">
        <color theme="3" tint="0.39988402966399123"/>
      </left>
      <right style="thick">
        <color theme="3" tint="0.39988402966399123"/>
      </right>
      <top/>
      <bottom/>
      <diagonal/>
    </border>
    <border>
      <left/>
      <right/>
      <top style="thin">
        <color theme="3" tint="0.39991454817346722"/>
      </top>
      <bottom style="thin">
        <color theme="3" tint="0.39991454817346722"/>
      </bottom>
      <diagonal/>
    </border>
    <border>
      <left style="thick">
        <color theme="3" tint="0.39988402966399123"/>
      </left>
      <right style="thin">
        <color theme="3" tint="0.39991454817346722"/>
      </right>
      <top style="thin">
        <color theme="3" tint="0.39991454817346722"/>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1454817346722"/>
      </left>
      <right style="thick">
        <color theme="3" tint="0.39988402966399123"/>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style="thin">
        <color theme="3" tint="0.39991454817346722"/>
      </left>
      <right/>
      <top style="thin">
        <color theme="3" tint="0.39991454817346722"/>
      </top>
      <bottom style="thin">
        <color theme="3" tint="0.39991454817346722"/>
      </bottom>
      <diagonal/>
    </border>
    <border>
      <left style="thick">
        <color theme="3" tint="0.39988402966399123"/>
      </left>
      <right/>
      <top style="thick">
        <color theme="3" tint="0.39991454817346722"/>
      </top>
      <bottom style="thick">
        <color theme="3" tint="0.39988402966399123"/>
      </bottom>
      <diagonal/>
    </border>
    <border>
      <left style="thin">
        <color theme="3" tint="0.39988402966399123"/>
      </left>
      <right style="thin">
        <color theme="3" tint="0.39988402966399123"/>
      </right>
      <top style="thick">
        <color theme="3" tint="0.39991454817346722"/>
      </top>
      <bottom style="thick">
        <color theme="3" tint="0.39988402966399123"/>
      </bottom>
      <diagonal/>
    </border>
    <border>
      <left/>
      <right/>
      <top style="thick">
        <color theme="3" tint="0.39991454817346722"/>
      </top>
      <bottom style="thick">
        <color theme="3" tint="0.39988402966399123"/>
      </bottom>
      <diagonal/>
    </border>
    <border>
      <left style="thin">
        <color theme="3" tint="0.39988402966399123"/>
      </left>
      <right style="thick">
        <color theme="3" tint="0.39988402966399123"/>
      </right>
      <top style="thick">
        <color theme="3" tint="0.39991454817346722"/>
      </top>
      <bottom style="thick">
        <color theme="3" tint="0.39988402966399123"/>
      </bottom>
      <diagonal/>
    </border>
    <border>
      <left style="thick">
        <color theme="3" tint="0.39991454817346722"/>
      </left>
      <right style="thin">
        <color theme="3" tint="0.39988402966399123"/>
      </right>
      <top style="thick">
        <color theme="3" tint="0.39991454817346722"/>
      </top>
      <bottom style="thick">
        <color theme="3" tint="0.39991454817346722"/>
      </bottom>
      <diagonal/>
    </border>
    <border>
      <left style="thin">
        <color theme="3" tint="0.39988402966399123"/>
      </left>
      <right style="thin">
        <color theme="3" tint="0.39988402966399123"/>
      </right>
      <top style="thick">
        <color theme="3" tint="0.39991454817346722"/>
      </top>
      <bottom style="thick">
        <color theme="3" tint="0.39991454817346722"/>
      </bottom>
      <diagonal/>
    </border>
    <border>
      <left style="thin">
        <color theme="3" tint="0.39988402966399123"/>
      </left>
      <right style="thick">
        <color theme="3" tint="0.39991454817346722"/>
      </right>
      <top style="thick">
        <color theme="3" tint="0.39991454817346722"/>
      </top>
      <bottom style="thick">
        <color theme="3" tint="0.39991454817346722"/>
      </bottom>
      <diagonal/>
    </border>
    <border>
      <left style="thick">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ck">
        <color theme="3" tint="0.39994506668294322"/>
      </right>
      <top/>
      <bottom style="thin">
        <color theme="3" tint="0.39994506668294322"/>
      </bottom>
      <diagonal/>
    </border>
    <border>
      <left style="thick">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ck">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ck">
        <color theme="3" tint="0.39994506668294322"/>
      </bottom>
      <diagonal/>
    </border>
    <border>
      <left style="thin">
        <color theme="3" tint="0.39994506668294322"/>
      </left>
      <right style="thick">
        <color theme="3" tint="0.39994506668294322"/>
      </right>
      <top style="thin">
        <color theme="3" tint="0.39994506668294322"/>
      </top>
      <bottom style="thick">
        <color theme="3" tint="0.39994506668294322"/>
      </bottom>
      <diagonal/>
    </border>
    <border>
      <left style="thick">
        <color theme="3" tint="0.39994506668294322"/>
      </left>
      <right style="thin">
        <color theme="3" tint="0.39997558519241921"/>
      </right>
      <top style="thick">
        <color theme="3" tint="0.39994506668294322"/>
      </top>
      <bottom style="thick">
        <color theme="3" tint="0.39994506668294322"/>
      </bottom>
      <diagonal/>
    </border>
    <border>
      <left/>
      <right style="thick">
        <color theme="3" tint="0.39988402966399123"/>
      </right>
      <top style="thick">
        <color theme="3" tint="0.39994506668294322"/>
      </top>
      <bottom style="thick">
        <color theme="3" tint="0.39994506668294322"/>
      </bottom>
      <diagonal/>
    </border>
    <border>
      <left style="thin">
        <color theme="3" tint="0.39991454817346722"/>
      </left>
      <right style="thin">
        <color theme="3" tint="0.39991454817346722"/>
      </right>
      <top style="thick">
        <color theme="3" tint="0.39994506668294322"/>
      </top>
      <bottom style="thin">
        <color theme="3" tint="0.39991454817346722"/>
      </bottom>
      <diagonal/>
    </border>
    <border>
      <left style="thin">
        <color theme="3" tint="0.39991454817346722"/>
      </left>
      <right style="thin">
        <color theme="3" tint="0.39991454817346722"/>
      </right>
      <top style="thin">
        <color theme="3" tint="0.39991454817346722"/>
      </top>
      <bottom style="thick">
        <color theme="3" tint="0.39994506668294322"/>
      </bottom>
      <diagonal/>
    </border>
    <border>
      <left style="thin">
        <color theme="3" tint="0.39994506668294322"/>
      </left>
      <right style="thin">
        <color theme="3" tint="0.39994506668294322"/>
      </right>
      <top style="thick">
        <color theme="3" tint="0.39991454817346722"/>
      </top>
      <bottom style="thick">
        <color theme="3" tint="0.399914548173467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style="thick">
        <color theme="3" tint="0.39988402966399123"/>
      </top>
      <bottom style="thick">
        <color theme="3" tint="0.39991454817346722"/>
      </bottom>
      <diagonal/>
    </border>
    <border>
      <left style="thin">
        <color theme="3" tint="0.39994506668294322"/>
      </left>
      <right style="thin">
        <color theme="3" tint="0.39994506668294322"/>
      </right>
      <top style="thin">
        <color theme="3" tint="0.39994506668294322"/>
      </top>
      <bottom style="thin">
        <color theme="3" tint="0.39997558519241921"/>
      </bottom>
      <diagonal/>
    </border>
    <border>
      <left style="thin">
        <color theme="3" tint="0.39994506668294322"/>
      </left>
      <right style="thin">
        <color theme="3" tint="0.39994506668294322"/>
      </right>
      <top style="thin">
        <color theme="3" tint="0.39994506668294322"/>
      </top>
      <bottom style="medium">
        <color indexed="64"/>
      </bottom>
      <diagonal/>
    </border>
    <border>
      <left/>
      <right style="medium">
        <color indexed="64"/>
      </right>
      <top style="thin">
        <color theme="3" tint="0.39997558519241921"/>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3" tint="0.39994506668294322"/>
      </bottom>
      <diagonal/>
    </border>
    <border>
      <left/>
      <right style="thin">
        <color theme="0"/>
      </right>
      <top/>
      <bottom style="thin">
        <color theme="3" tint="0.39994506668294322"/>
      </bottom>
      <diagonal/>
    </border>
    <border>
      <left style="thin">
        <color theme="0"/>
      </left>
      <right style="thin">
        <color theme="0"/>
      </right>
      <top style="thin">
        <color theme="3" tint="0.39994506668294322"/>
      </top>
      <bottom/>
      <diagonal/>
    </border>
    <border>
      <left style="thin">
        <color theme="0"/>
      </left>
      <right/>
      <top style="thin">
        <color theme="3" tint="0.39994506668294322"/>
      </top>
      <bottom style="thin">
        <color theme="3" tint="0.39994506668294322"/>
      </bottom>
      <diagonal/>
    </border>
    <border>
      <left/>
      <right style="thin">
        <color theme="0"/>
      </right>
      <top style="thin">
        <color theme="3" tint="0.39994506668294322"/>
      </top>
      <bottom/>
      <diagonal/>
    </border>
    <border>
      <left style="thin">
        <color theme="0"/>
      </left>
      <right/>
      <top/>
      <bottom style="thin">
        <color theme="3" tint="0.39994506668294322"/>
      </bottom>
      <diagonal/>
    </border>
    <border>
      <left style="thin">
        <color theme="0"/>
      </left>
      <right style="thin">
        <color theme="0"/>
      </right>
      <top/>
      <bottom style="thin">
        <color theme="3" tint="0.39997558519241921"/>
      </bottom>
      <diagonal/>
    </border>
    <border>
      <left style="thin">
        <color theme="0"/>
      </left>
      <right style="thin">
        <color theme="0"/>
      </right>
      <top style="thin">
        <color theme="3" tint="0.39997558519241921"/>
      </top>
      <bottom/>
      <diagonal/>
    </border>
    <border>
      <left style="thin">
        <color theme="0"/>
      </left>
      <right/>
      <top/>
      <bottom style="thin">
        <color theme="0"/>
      </bottom>
      <diagonal/>
    </border>
    <border>
      <left style="thin">
        <color theme="0"/>
      </left>
      <right/>
      <top/>
      <bottom/>
      <diagonal/>
    </border>
    <border>
      <left/>
      <right style="thin">
        <color theme="0"/>
      </right>
      <top/>
      <bottom style="thick">
        <color theme="3" tint="0.39988402966399123"/>
      </bottom>
      <diagonal/>
    </border>
    <border>
      <left style="thin">
        <color theme="0"/>
      </left>
      <right style="thin">
        <color theme="0"/>
      </right>
      <top/>
      <bottom style="thick">
        <color theme="3" tint="0.39991454817346722"/>
      </bottom>
      <diagonal/>
    </border>
    <border>
      <left style="thin">
        <color theme="0"/>
      </left>
      <right style="thin">
        <color theme="0"/>
      </right>
      <top/>
      <bottom style="thick">
        <color theme="3" tint="0.39988402966399123"/>
      </bottom>
      <diagonal/>
    </border>
    <border>
      <left style="thin">
        <color theme="0"/>
      </left>
      <right style="thin">
        <color theme="0"/>
      </right>
      <top style="thin">
        <color theme="0"/>
      </top>
      <bottom style="thick">
        <color theme="3" tint="0.39988402966399123"/>
      </bottom>
      <diagonal/>
    </border>
    <border>
      <left style="thin">
        <color theme="0"/>
      </left>
      <right style="thin">
        <color theme="0"/>
      </right>
      <top style="thin">
        <color theme="0"/>
      </top>
      <bottom/>
      <diagonal/>
    </border>
    <border>
      <left style="thin">
        <color theme="0"/>
      </left>
      <right style="thin">
        <color theme="0"/>
      </right>
      <top style="thick">
        <color theme="3" tint="0.39991454817346722"/>
      </top>
      <bottom/>
      <diagonal/>
    </border>
    <border>
      <left/>
      <right style="thin">
        <color theme="0"/>
      </right>
      <top style="thick">
        <color theme="3" tint="0.39994506668294322"/>
      </top>
      <bottom/>
      <diagonal/>
    </border>
    <border>
      <left style="thin">
        <color theme="3" tint="0.39994506668294322"/>
      </left>
      <right style="thin">
        <color theme="3" tint="0.39994506668294322"/>
      </right>
      <top style="thick">
        <color theme="3" tint="0.39988402966399123"/>
      </top>
      <bottom/>
      <diagonal/>
    </border>
    <border>
      <left style="thin">
        <color theme="3" tint="0.39994506668294322"/>
      </left>
      <right style="thick">
        <color theme="3" tint="0.39988402966399123"/>
      </right>
      <top style="thick">
        <color theme="3" tint="0.39988402966399123"/>
      </top>
      <bottom/>
      <diagonal/>
    </border>
    <border>
      <left style="thin">
        <color theme="3" tint="0.39991454817346722"/>
      </left>
      <right style="thick">
        <color theme="3" tint="0.39988402966399123"/>
      </right>
      <top style="thick">
        <color theme="3" tint="0.39994506668294322"/>
      </top>
      <bottom style="thin">
        <color theme="3" tint="0.39991454817346722"/>
      </bottom>
      <diagonal/>
    </border>
    <border>
      <left style="thin">
        <color theme="3" tint="0.39991454817346722"/>
      </left>
      <right style="thick">
        <color theme="3" tint="0.39988402966399123"/>
      </right>
      <top style="thin">
        <color theme="3" tint="0.39991454817346722"/>
      </top>
      <bottom style="thick">
        <color theme="3" tint="0.39994506668294322"/>
      </bottom>
      <diagonal/>
    </border>
    <border>
      <left style="thin">
        <color theme="0"/>
      </left>
      <right style="thin">
        <color theme="0"/>
      </right>
      <top style="thick">
        <color theme="3" tint="0.39994506668294322"/>
      </top>
      <bottom/>
      <diagonal/>
    </border>
    <border>
      <left style="thin">
        <color theme="3" tint="0.39994506668294322"/>
      </left>
      <right style="thick">
        <color theme="3" tint="0.39988402966399123"/>
      </right>
      <top style="thick">
        <color theme="3" tint="0.39991454817346722"/>
      </top>
      <bottom style="thick">
        <color theme="3" tint="0.39991454817346722"/>
      </bottom>
      <diagonal/>
    </border>
    <border>
      <left style="thin">
        <color theme="3" tint="0.39994506668294322"/>
      </left>
      <right style="thick">
        <color theme="3" tint="0.39988402966399123"/>
      </right>
      <top/>
      <bottom style="thin">
        <color theme="3" tint="0.39994506668294322"/>
      </bottom>
      <diagonal/>
    </border>
    <border>
      <left style="thin">
        <color theme="3" tint="0.39994506668294322"/>
      </left>
      <right style="thick">
        <color theme="3" tint="0.39988402966399123"/>
      </right>
      <top style="thin">
        <color theme="3" tint="0.39994506668294322"/>
      </top>
      <bottom style="thin">
        <color theme="3" tint="0.39994506668294322"/>
      </bottom>
      <diagonal/>
    </border>
    <border>
      <left style="thin">
        <color theme="3" tint="0.39994506668294322"/>
      </left>
      <right style="thick">
        <color theme="3" tint="0.39988402966399123"/>
      </right>
      <top style="thin">
        <color theme="3" tint="0.39994506668294322"/>
      </top>
      <bottom/>
      <diagonal/>
    </border>
    <border>
      <left style="thin">
        <color theme="3" tint="0.39994506668294322"/>
      </left>
      <right style="thick">
        <color theme="3" tint="0.39988402966399123"/>
      </right>
      <top style="thick">
        <color theme="3" tint="0.39988402966399123"/>
      </top>
      <bottom style="thick">
        <color theme="3" tint="0.39991454817346722"/>
      </bottom>
      <diagonal/>
    </border>
    <border>
      <left/>
      <right style="thick">
        <color theme="3" tint="0.39988402966399123"/>
      </right>
      <top/>
      <bottom style="thin">
        <color theme="3" tint="0.39997558519241921"/>
      </bottom>
      <diagonal/>
    </border>
    <border>
      <left style="thin">
        <color theme="3" tint="0.39994506668294322"/>
      </left>
      <right style="thick">
        <color theme="3" tint="0.39988402966399123"/>
      </right>
      <top style="thin">
        <color theme="3" tint="0.39994506668294322"/>
      </top>
      <bottom style="medium">
        <color indexed="64"/>
      </bottom>
      <diagonal/>
    </border>
    <border>
      <left/>
      <right style="thin">
        <color theme="0"/>
      </right>
      <top style="thin">
        <color theme="3" tint="0.39997558519241921"/>
      </top>
      <bottom/>
      <diagonal/>
    </border>
    <border>
      <left style="thin">
        <color theme="0"/>
      </left>
      <right style="thin">
        <color theme="0"/>
      </right>
      <top style="thick">
        <color theme="3" tint="0.39994506668294322"/>
      </top>
      <bottom style="thin">
        <color theme="3" tint="0.39994506668294322"/>
      </bottom>
      <diagonal/>
    </border>
    <border>
      <left style="thin">
        <color theme="3" tint="0.39994506668294322"/>
      </left>
      <right style="thick">
        <color theme="3" tint="0.39988402966399123"/>
      </right>
      <top style="thin">
        <color theme="3" tint="0.39994506668294322"/>
      </top>
      <bottom style="thick">
        <color theme="3" tint="0.39994506668294322"/>
      </bottom>
      <diagonal/>
    </border>
    <border>
      <left style="thick">
        <color theme="3" tint="0.39991454817346722"/>
      </left>
      <right style="thin">
        <color theme="3" tint="0.39997558519241921"/>
      </right>
      <top style="thick">
        <color theme="3" tint="0.39991454817346722"/>
      </top>
      <bottom style="thick">
        <color theme="3" tint="0.39991454817346722"/>
      </bottom>
      <diagonal/>
    </border>
    <border>
      <left/>
      <right style="thick">
        <color theme="3" tint="0.39988402966399123"/>
      </right>
      <top style="thick">
        <color theme="3" tint="0.39991454817346722"/>
      </top>
      <bottom style="thick">
        <color theme="3" tint="0.39991454817346722"/>
      </bottom>
      <diagonal/>
    </border>
    <border>
      <left/>
      <right style="thick">
        <color theme="3" tint="0.39988402966399123"/>
      </right>
      <top/>
      <bottom style="thick">
        <color theme="3" tint="0.39988402966399123"/>
      </bottom>
      <diagonal/>
    </border>
    <border>
      <left style="thick">
        <color theme="3" tint="0.39994506668294322"/>
      </left>
      <right style="thin">
        <color theme="3" tint="0.39997558519241921"/>
      </right>
      <top/>
      <bottom style="thick">
        <color theme="3" tint="0.39994506668294322"/>
      </bottom>
      <diagonal/>
    </border>
    <border>
      <left/>
      <right style="thick">
        <color theme="3" tint="0.39988402966399123"/>
      </right>
      <top/>
      <bottom style="thick">
        <color theme="3" tint="0.39994506668294322"/>
      </bottom>
      <diagonal/>
    </border>
    <border>
      <left style="thin">
        <color theme="3" tint="0.39994506668294322"/>
      </left>
      <right/>
      <top/>
      <bottom/>
      <diagonal/>
    </border>
    <border>
      <left style="thin">
        <color theme="3" tint="0.39988402966399123"/>
      </left>
      <right style="thin">
        <color theme="3" tint="0.39988402966399123"/>
      </right>
      <top style="thin">
        <color theme="3" tint="0.39988402966399123"/>
      </top>
      <bottom style="thin">
        <color theme="3" tint="0.39991454817346722"/>
      </bottom>
      <diagonal/>
    </border>
    <border>
      <left style="thick">
        <color theme="3" tint="0.39991454817346722"/>
      </left>
      <right style="thin">
        <color theme="0"/>
      </right>
      <top style="thick">
        <color theme="3" tint="0.39991454817346722"/>
      </top>
      <bottom/>
      <diagonal/>
    </border>
    <border>
      <left style="thick">
        <color theme="3" tint="0.39991454817346722"/>
      </left>
      <right style="thin">
        <color theme="0"/>
      </right>
      <top/>
      <bottom/>
      <diagonal/>
    </border>
    <border>
      <left style="thick">
        <color theme="3" tint="0.39991454817346722"/>
      </left>
      <right style="thin">
        <color theme="0"/>
      </right>
      <top/>
      <bottom style="thick">
        <color theme="3" tint="0.39991454817346722"/>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ck">
        <color theme="3" tint="0.39991454817346722"/>
      </right>
      <top style="thin">
        <color theme="0"/>
      </top>
      <bottom/>
      <diagonal/>
    </border>
    <border>
      <left style="thick">
        <color theme="3" tint="0.39988402966399123"/>
      </left>
      <right/>
      <top style="thin">
        <color theme="0"/>
      </top>
      <bottom style="thin">
        <color theme="0"/>
      </bottom>
      <diagonal/>
    </border>
    <border>
      <left style="thick">
        <color theme="3" tint="0.39991454817346722"/>
      </left>
      <right/>
      <top style="thin">
        <color theme="0"/>
      </top>
      <bottom style="thin">
        <color theme="0"/>
      </bottom>
      <diagonal/>
    </border>
    <border>
      <left style="thin">
        <color theme="0"/>
      </left>
      <right/>
      <top style="thin">
        <color theme="0"/>
      </top>
      <bottom style="thin">
        <color theme="0"/>
      </bottom>
      <diagonal/>
    </border>
    <border>
      <left style="thin">
        <color theme="0"/>
      </left>
      <right/>
      <top style="thick">
        <color theme="3" tint="0.39994506668294322"/>
      </top>
      <bottom/>
      <diagonal/>
    </border>
    <border>
      <left style="thick">
        <color theme="3" tint="0.39985351115451523"/>
      </left>
      <right/>
      <top style="thick">
        <color theme="3" tint="0.39985351115451523"/>
      </top>
      <bottom/>
      <diagonal/>
    </border>
    <border>
      <left/>
      <right style="thick">
        <color theme="3" tint="0.39985351115451523"/>
      </right>
      <top style="thick">
        <color theme="3" tint="0.39985351115451523"/>
      </top>
      <bottom/>
      <diagonal/>
    </border>
    <border>
      <left style="thick">
        <color theme="3" tint="0.39985351115451523"/>
      </left>
      <right/>
      <top style="thin">
        <color theme="3" tint="0.39991454817346722"/>
      </top>
      <bottom style="thick">
        <color theme="3" tint="0.39991454817346722"/>
      </bottom>
      <diagonal/>
    </border>
    <border>
      <left/>
      <right style="thick">
        <color theme="3" tint="0.39985351115451523"/>
      </right>
      <top style="thin">
        <color theme="3" tint="0.39991454817346722"/>
      </top>
      <bottom style="thick">
        <color theme="3" tint="0.39991454817346722"/>
      </bottom>
      <diagonal/>
    </border>
    <border>
      <left style="thick">
        <color theme="3" tint="0.39985351115451523"/>
      </left>
      <right/>
      <top/>
      <bottom/>
      <diagonal/>
    </border>
    <border>
      <left/>
      <right style="thick">
        <color theme="3" tint="0.39985351115451523"/>
      </right>
      <top/>
      <bottom/>
      <diagonal/>
    </border>
    <border>
      <left style="thick">
        <color theme="3" tint="0.39985351115451523"/>
      </left>
      <right style="thin">
        <color theme="3" tint="0.39991454817346722"/>
      </right>
      <top style="thin">
        <color theme="3" tint="0.39991454817346722"/>
      </top>
      <bottom style="thin">
        <color theme="3" tint="0.39991454817346722"/>
      </bottom>
      <diagonal/>
    </border>
    <border>
      <left style="thin">
        <color theme="3" tint="0.39991454817346722"/>
      </left>
      <right style="thick">
        <color theme="3" tint="0.39985351115451523"/>
      </right>
      <top style="thin">
        <color theme="3" tint="0.39991454817346722"/>
      </top>
      <bottom style="thin">
        <color theme="3" tint="0.39991454817346722"/>
      </bottom>
      <diagonal/>
    </border>
    <border>
      <left style="thin">
        <color theme="0"/>
      </left>
      <right/>
      <top style="thin">
        <color theme="0"/>
      </top>
      <bottom style="thick">
        <color theme="3" tint="0.39991454817346722"/>
      </bottom>
      <diagonal/>
    </border>
    <border>
      <left style="thin">
        <color theme="0"/>
      </left>
      <right style="thin">
        <color theme="0"/>
      </right>
      <top style="thin">
        <color theme="0"/>
      </top>
      <bottom style="thick">
        <color theme="3" tint="0.39991454817346722"/>
      </bottom>
      <diagonal/>
    </border>
    <border>
      <left style="thin">
        <color theme="3" tint="0.39994506668294322"/>
      </left>
      <right/>
      <top style="thin">
        <color theme="3" tint="0.39994506668294322"/>
      </top>
      <bottom style="thin">
        <color theme="3" tint="0.39997558519241921"/>
      </bottom>
      <diagonal/>
    </border>
    <border>
      <left/>
      <right style="thin">
        <color theme="3" tint="0.39994506668294322"/>
      </right>
      <top style="thin">
        <color theme="3" tint="0.39994506668294322"/>
      </top>
      <bottom style="medium">
        <color indexed="64"/>
      </bottom>
      <diagonal/>
    </border>
    <border>
      <left/>
      <right style="thin">
        <color theme="3" tint="0.39994506668294322"/>
      </right>
      <top style="thin">
        <color theme="3" tint="0.39994506668294322"/>
      </top>
      <bottom style="thick">
        <color theme="3" tint="0.39994506668294322"/>
      </bottom>
      <diagonal/>
    </border>
    <border>
      <left style="thick">
        <color theme="3" tint="0.39991454817346722"/>
      </left>
      <right style="thin">
        <color theme="3" tint="0.39988402966399123"/>
      </right>
      <top style="thick">
        <color theme="3" tint="0.39991454817346722"/>
      </top>
      <bottom/>
      <diagonal/>
    </border>
    <border>
      <left style="thin">
        <color theme="3" tint="0.39988402966399123"/>
      </left>
      <right style="thin">
        <color theme="3" tint="0.39988402966399123"/>
      </right>
      <top style="thick">
        <color theme="3" tint="0.39991454817346722"/>
      </top>
      <bottom/>
      <diagonal/>
    </border>
    <border>
      <left style="thin">
        <color theme="3" tint="0.39988402966399123"/>
      </left>
      <right style="thick">
        <color theme="3" tint="0.39991454817346722"/>
      </right>
      <top style="thick">
        <color theme="3" tint="0.39991454817346722"/>
      </top>
      <bottom/>
      <diagonal/>
    </border>
    <border>
      <left style="thin">
        <color theme="3" tint="0.39994506668294322"/>
      </left>
      <right style="thin">
        <color theme="3" tint="0.39994506668294322"/>
      </right>
      <top style="thick">
        <color theme="3" tint="0.39985351115451523"/>
      </top>
      <bottom style="thin">
        <color theme="3" tint="0.39994506668294322"/>
      </bottom>
      <diagonal/>
    </border>
    <border>
      <left style="thin">
        <color theme="3" tint="0.39994506668294322"/>
      </left>
      <right style="thick">
        <color theme="3" tint="0.39985351115451523"/>
      </right>
      <top style="thick">
        <color theme="3" tint="0.39985351115451523"/>
      </top>
      <bottom style="thin">
        <color theme="3" tint="0.39994506668294322"/>
      </bottom>
      <diagonal/>
    </border>
    <border>
      <left style="thin">
        <color theme="3" tint="0.39994506668294322"/>
      </left>
      <right style="thick">
        <color theme="3" tint="0.39985351115451523"/>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ck">
        <color theme="3" tint="0.39985351115451523"/>
      </bottom>
      <diagonal/>
    </border>
    <border>
      <left style="thin">
        <color theme="3" tint="0.39994506668294322"/>
      </left>
      <right style="thick">
        <color theme="3" tint="0.39985351115451523"/>
      </right>
      <top style="thin">
        <color theme="3" tint="0.39994506668294322"/>
      </top>
      <bottom style="thick">
        <color theme="3" tint="0.39985351115451523"/>
      </bottom>
      <diagonal/>
    </border>
    <border>
      <left style="thin">
        <color theme="0"/>
      </left>
      <right style="thin">
        <color theme="0"/>
      </right>
      <top style="thin">
        <color theme="0"/>
      </top>
      <bottom style="thin">
        <color theme="0"/>
      </bottom>
      <diagonal/>
    </border>
    <border>
      <left style="thin">
        <color theme="3" tint="0.39994506668294322"/>
      </left>
      <right style="thin">
        <color theme="0"/>
      </right>
      <top style="thin">
        <color theme="0"/>
      </top>
      <bottom style="thin">
        <color theme="0"/>
      </bottom>
      <diagonal/>
    </border>
    <border>
      <left style="thin">
        <color theme="3" tint="0.39985351115451523"/>
      </left>
      <right/>
      <top style="thin">
        <color theme="3" tint="0.39985351115451523"/>
      </top>
      <bottom style="thin">
        <color theme="3" tint="0.39985351115451523"/>
      </bottom>
      <diagonal/>
    </border>
    <border>
      <left/>
      <right/>
      <top style="thin">
        <color theme="3" tint="0.39985351115451523"/>
      </top>
      <bottom style="thin">
        <color theme="3" tint="0.39985351115451523"/>
      </bottom>
      <diagonal/>
    </border>
    <border>
      <left/>
      <right style="thin">
        <color theme="3" tint="0.39985351115451523"/>
      </right>
      <top style="thin">
        <color theme="3" tint="0.39985351115451523"/>
      </top>
      <bottom style="thin">
        <color theme="3" tint="0.39985351115451523"/>
      </bottom>
      <diagonal/>
    </border>
    <border>
      <left style="thin">
        <color theme="0"/>
      </left>
      <right style="thin">
        <color theme="0"/>
      </right>
      <top style="thin">
        <color theme="3" tint="0.39991454817346722"/>
      </top>
      <bottom style="thin">
        <color theme="0"/>
      </bottom>
      <diagonal/>
    </border>
    <border>
      <left style="thin">
        <color theme="0"/>
      </left>
      <right style="thin">
        <color theme="0"/>
      </right>
      <top style="thin">
        <color theme="0"/>
      </top>
      <bottom style="thin">
        <color theme="3" tint="0.39994506668294322"/>
      </bottom>
      <diagonal/>
    </border>
    <border>
      <left style="thin">
        <color theme="3" tint="0.39994506668294322"/>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3" tint="0.39991454817346722"/>
      </bottom>
      <diagonal/>
    </border>
    <border>
      <left style="thin">
        <color theme="3" tint="0.39985351115451523"/>
      </left>
      <right/>
      <top style="thin">
        <color theme="0"/>
      </top>
      <bottom/>
      <diagonal/>
    </border>
    <border>
      <left style="thin">
        <color theme="3" tint="0.39997558519241921"/>
      </left>
      <right/>
      <top style="thin">
        <color theme="3" tint="0.39997558519241921"/>
      </top>
      <bottom/>
      <diagonal/>
    </border>
    <border>
      <left style="thin">
        <color theme="3" tint="0.39997558519241921"/>
      </left>
      <right style="thin">
        <color theme="3" tint="0.39994506668294322"/>
      </right>
      <top style="thin">
        <color theme="0"/>
      </top>
      <bottom style="thin">
        <color theme="0"/>
      </bottom>
      <diagonal/>
    </border>
    <border>
      <left/>
      <right/>
      <top style="thick">
        <color theme="3" tint="0.39985351115451523"/>
      </top>
      <bottom/>
      <diagonal/>
    </border>
    <border>
      <left style="thick">
        <color theme="3" tint="0.39985351115451523"/>
      </left>
      <right style="thick">
        <color theme="3" tint="0.39985351115451523"/>
      </right>
      <top style="thin">
        <color theme="0"/>
      </top>
      <bottom style="thin">
        <color theme="0"/>
      </bottom>
      <diagonal/>
    </border>
    <border>
      <left/>
      <right/>
      <top style="thin">
        <color theme="3" tint="0.39991454817346722"/>
      </top>
      <bottom style="thick">
        <color theme="3" tint="0.39985351115451523"/>
      </bottom>
      <diagonal/>
    </border>
    <border>
      <left style="thick">
        <color theme="3" tint="0.39985351115451523"/>
      </left>
      <right/>
      <top style="thin">
        <color theme="3" tint="0.39991454817346722"/>
      </top>
      <bottom style="thick">
        <color theme="3" tint="0.39985351115451523"/>
      </bottom>
      <diagonal/>
    </border>
    <border>
      <left style="thin">
        <color theme="3" tint="0.39988402966399123"/>
      </left>
      <right style="thin">
        <color theme="3" tint="0.39988402966399123"/>
      </right>
      <top style="thin">
        <color theme="3" tint="0.39988402966399123"/>
      </top>
      <bottom style="thick">
        <color theme="3" tint="0.39985351115451523"/>
      </bottom>
      <diagonal/>
    </border>
    <border>
      <left/>
      <right style="thick">
        <color theme="3" tint="0.39985351115451523"/>
      </right>
      <top style="thin">
        <color theme="3" tint="0.39991454817346722"/>
      </top>
      <bottom style="thick">
        <color theme="3" tint="0.39985351115451523"/>
      </bottom>
      <diagonal/>
    </border>
    <border>
      <left style="thin">
        <color theme="3" tint="0.39988402966399123"/>
      </left>
      <right style="thick">
        <color theme="3" tint="0.39985351115451523"/>
      </right>
      <top style="thin">
        <color theme="3" tint="0.39988402966399123"/>
      </top>
      <bottom style="thick">
        <color theme="3" tint="0.39985351115451523"/>
      </bottom>
      <diagonal/>
    </border>
    <border>
      <left/>
      <right style="thick">
        <color theme="3" tint="0.39985351115451523"/>
      </right>
      <top style="thick">
        <color theme="3" tint="0.39985351115451523"/>
      </top>
      <bottom style="thin">
        <color theme="0"/>
      </bottom>
      <diagonal/>
    </border>
    <border>
      <left style="thin">
        <color theme="0"/>
      </left>
      <right style="thin">
        <color theme="0"/>
      </right>
      <top style="thick">
        <color theme="3" tint="0.39991454817346722"/>
      </top>
      <bottom style="thin">
        <color theme="0"/>
      </bottom>
      <diagonal/>
    </border>
    <border>
      <left style="thin">
        <color theme="0"/>
      </left>
      <right style="thin">
        <color theme="0"/>
      </right>
      <top style="thick">
        <color theme="3" tint="0.39988402966399123"/>
      </top>
      <bottom style="thin">
        <color theme="0"/>
      </bottom>
      <diagonal/>
    </border>
    <border>
      <left/>
      <right/>
      <top/>
      <bottom style="thin">
        <color theme="0"/>
      </bottom>
      <diagonal/>
    </border>
    <border>
      <left style="thick">
        <color theme="3" tint="0.39991454817346722"/>
      </left>
      <right style="thin">
        <color theme="0"/>
      </right>
      <top style="thin">
        <color theme="0"/>
      </top>
      <bottom style="thin">
        <color theme="0"/>
      </bottom>
      <diagonal/>
    </border>
    <border>
      <left style="thick">
        <color theme="3" tint="0.39994506668294322"/>
      </left>
      <right style="thin">
        <color theme="0"/>
      </right>
      <top style="thin">
        <color theme="0"/>
      </top>
      <bottom style="thin">
        <color theme="0"/>
      </bottom>
      <diagonal/>
    </border>
    <border>
      <left style="thick">
        <color theme="3" tint="0.39988402966399123"/>
      </left>
      <right style="thin">
        <color theme="0"/>
      </right>
      <top style="thin">
        <color theme="0"/>
      </top>
      <bottom/>
      <diagonal/>
    </border>
    <border>
      <left style="thin">
        <color theme="0"/>
      </left>
      <right style="thin">
        <color theme="0"/>
      </right>
      <top style="thick">
        <color theme="3" tint="0.39994506668294322"/>
      </top>
      <bottom style="thin">
        <color theme="0"/>
      </bottom>
      <diagonal/>
    </border>
    <border>
      <left style="thin">
        <color theme="0"/>
      </left>
      <right style="thick">
        <color theme="3" tint="0.39994506668294322"/>
      </right>
      <top style="thick">
        <color theme="3" tint="0.39994506668294322"/>
      </top>
      <bottom style="thin">
        <color theme="0"/>
      </bottom>
      <diagonal/>
    </border>
    <border>
      <left style="thin">
        <color theme="0"/>
      </left>
      <right style="thick">
        <color theme="3" tint="0.39994506668294322"/>
      </right>
      <top style="thin">
        <color theme="0"/>
      </top>
      <bottom style="thick">
        <color theme="3" tint="0.39988402966399123"/>
      </bottom>
      <diagonal/>
    </border>
    <border>
      <left style="thin">
        <color theme="0"/>
      </left>
      <right style="thin">
        <color theme="0"/>
      </right>
      <top style="thin">
        <color theme="0"/>
      </top>
      <bottom style="thin">
        <color theme="3" tint="0.39997558519241921"/>
      </bottom>
      <diagonal/>
    </border>
    <border>
      <left style="thin">
        <color theme="0"/>
      </left>
      <right style="thick">
        <color theme="3" tint="0.39994506668294322"/>
      </right>
      <top style="thick">
        <color theme="3" tint="0.39991454817346722"/>
      </top>
      <bottom style="thin">
        <color theme="0"/>
      </bottom>
      <diagonal/>
    </border>
    <border>
      <left style="thin">
        <color theme="0"/>
      </left>
      <right style="thin">
        <color theme="0"/>
      </right>
      <top style="thin">
        <color theme="3" tint="0.39997558519241921"/>
      </top>
      <bottom style="thin">
        <color theme="0"/>
      </bottom>
      <diagonal/>
    </border>
    <border>
      <left style="thin">
        <color theme="0"/>
      </left>
      <right style="thick">
        <color theme="3" tint="0.39994506668294322"/>
      </right>
      <top style="thin">
        <color theme="3" tint="0.39991454817346722"/>
      </top>
      <bottom style="thin">
        <color theme="0"/>
      </bottom>
      <diagonal/>
    </border>
    <border>
      <left style="thin">
        <color theme="0"/>
      </left>
      <right style="thick">
        <color theme="3" tint="0.39994506668294322"/>
      </right>
      <top style="thick">
        <color theme="3" tint="0.39988402966399123"/>
      </top>
      <bottom style="thin">
        <color theme="0"/>
      </bottom>
      <diagonal/>
    </border>
    <border>
      <left style="thin">
        <color theme="0"/>
      </left>
      <right style="thin">
        <color theme="0"/>
      </right>
      <top style="thick">
        <color theme="3" tint="0.39985351115451523"/>
      </top>
      <bottom style="thin">
        <color theme="0"/>
      </bottom>
      <diagonal/>
    </border>
    <border>
      <left style="thin">
        <color theme="0"/>
      </left>
      <right style="thick">
        <color theme="3" tint="0.39994506668294322"/>
      </right>
      <top style="thick">
        <color theme="3" tint="0.39985351115451523"/>
      </top>
      <bottom style="thin">
        <color theme="0"/>
      </bottom>
      <diagonal/>
    </border>
    <border>
      <left style="thin">
        <color theme="0"/>
      </left>
      <right style="thin">
        <color theme="0"/>
      </right>
      <top style="thick">
        <color theme="3" tint="0.39985351115451523"/>
      </top>
      <bottom/>
      <diagonal/>
    </border>
    <border>
      <left/>
      <right style="thick">
        <color theme="3" tint="0.39994506668294322"/>
      </right>
      <top style="thick">
        <color theme="3" tint="0.39985351115451523"/>
      </top>
      <bottom style="thin">
        <color theme="0"/>
      </bottom>
      <diagonal/>
    </border>
    <border>
      <left style="thin">
        <color theme="0"/>
      </left>
      <right style="thick">
        <color theme="3" tint="0.39994506668294322"/>
      </right>
      <top style="thin">
        <color theme="0"/>
      </top>
      <bottom style="thin">
        <color theme="0"/>
      </bottom>
      <diagonal/>
    </border>
    <border>
      <left style="thin">
        <color theme="0"/>
      </left>
      <right style="thin">
        <color theme="3" tint="0.39991454817346722"/>
      </right>
      <top style="thin">
        <color theme="0"/>
      </top>
      <bottom/>
      <diagonal/>
    </border>
    <border>
      <left style="thin">
        <color theme="0"/>
      </left>
      <right style="thin">
        <color theme="3" tint="0.39994506668294322"/>
      </right>
      <top style="thin">
        <color theme="0"/>
      </top>
      <bottom/>
      <diagonal/>
    </border>
    <border>
      <left style="thin">
        <color theme="0"/>
      </left>
      <right style="thin">
        <color theme="3" tint="0.39994506668294322"/>
      </right>
      <top/>
      <bottom style="thin">
        <color theme="0"/>
      </bottom>
      <diagonal/>
    </border>
    <border>
      <left style="thin">
        <color theme="3" tint="0.39994506668294322"/>
      </left>
      <right style="thin">
        <color theme="3" tint="0.39991454817346722"/>
      </right>
      <top style="thin">
        <color theme="0"/>
      </top>
      <bottom/>
      <diagonal/>
    </border>
    <border>
      <left style="thin">
        <color theme="0"/>
      </left>
      <right style="thin">
        <color theme="3" tint="0.39991454817346722"/>
      </right>
      <top style="thin">
        <color theme="0"/>
      </top>
      <bottom style="thin">
        <color theme="0"/>
      </bottom>
      <diagonal/>
    </border>
    <border>
      <left style="thin">
        <color theme="0"/>
      </left>
      <right style="thin">
        <color theme="3" tint="0.39994506668294322"/>
      </right>
      <top style="thin">
        <color theme="0"/>
      </top>
      <bottom style="thin">
        <color theme="0"/>
      </bottom>
      <diagonal/>
    </border>
    <border>
      <left style="thin">
        <color theme="0"/>
      </left>
      <right style="thin">
        <color theme="0"/>
      </right>
      <top style="thin">
        <color theme="3" tint="0.39994506668294322"/>
      </top>
      <bottom style="thin">
        <color theme="0"/>
      </bottom>
      <diagonal/>
    </border>
    <border>
      <left style="thin">
        <color theme="3" tint="0.39994506668294322"/>
      </left>
      <right style="thin">
        <color theme="3" tint="0.39991454817346722"/>
      </right>
      <top style="thin">
        <color theme="3" tint="0.39991454817346722"/>
      </top>
      <bottom style="thin">
        <color theme="0"/>
      </bottom>
      <diagonal/>
    </border>
    <border>
      <left style="thin">
        <color theme="3" tint="0.39994506668294322"/>
      </left>
      <right style="thin">
        <color theme="3" tint="0.39991454817346722"/>
      </right>
      <top/>
      <bottom style="thin">
        <color theme="0"/>
      </bottom>
      <diagonal/>
    </border>
    <border>
      <left style="thick">
        <color theme="3" tint="0.39991454817346722"/>
      </left>
      <right style="thin">
        <color theme="0"/>
      </right>
      <top style="thin">
        <color theme="0"/>
      </top>
      <bottom style="thick">
        <color theme="3" tint="0.39991454817346722"/>
      </bottom>
      <diagonal/>
    </border>
    <border>
      <left style="thin">
        <color theme="0"/>
      </left>
      <right style="thick">
        <color theme="3" tint="0.39994506668294322"/>
      </right>
      <top style="thin">
        <color theme="0"/>
      </top>
      <bottom style="thick">
        <color theme="3" tint="0.39991454817346722"/>
      </bottom>
      <diagonal/>
    </border>
    <border>
      <left style="thin">
        <color theme="0"/>
      </left>
      <right style="thin">
        <color theme="3" tint="0.39988402966399123"/>
      </right>
      <top style="thin">
        <color theme="0"/>
      </top>
      <bottom/>
      <diagonal/>
    </border>
    <border>
      <left/>
      <right style="thin">
        <color theme="3" tint="0.39988402966399123"/>
      </right>
      <top style="thin">
        <color theme="0"/>
      </top>
      <bottom/>
      <diagonal/>
    </border>
    <border>
      <left/>
      <right style="thick">
        <color theme="3" tint="0.39991454817346722"/>
      </right>
      <top style="thick">
        <color theme="3" tint="0.39991454817346722"/>
      </top>
      <bottom style="thick">
        <color theme="3" tint="0.39991454817346722"/>
      </bottom>
      <diagonal/>
    </border>
    <border>
      <left style="thin">
        <color theme="3" tint="0.39991454817346722"/>
      </left>
      <right style="thick">
        <color theme="3" tint="0.39985351115451523"/>
      </right>
      <top style="thick">
        <color theme="3" tint="0.39985351115451523"/>
      </top>
      <bottom style="thick">
        <color theme="3" tint="0.39985351115451523"/>
      </bottom>
      <diagonal/>
    </border>
    <border>
      <left style="thick">
        <color theme="3" tint="0.39991454817346722"/>
      </left>
      <right style="thin">
        <color theme="0"/>
      </right>
      <top/>
      <bottom style="thin">
        <color theme="3" tint="0.39994506668294322"/>
      </bottom>
      <diagonal/>
    </border>
    <border>
      <left style="thin">
        <color theme="0"/>
      </left>
      <right style="thick">
        <color theme="3" tint="0.39991454817346722"/>
      </right>
      <top style="thin">
        <color theme="0"/>
      </top>
      <bottom style="thin">
        <color theme="0"/>
      </bottom>
      <diagonal/>
    </border>
    <border>
      <left style="thick">
        <color theme="3" tint="0.39991454817346722"/>
      </left>
      <right/>
      <top style="thin">
        <color theme="3" tint="0.39994506668294322"/>
      </top>
      <bottom style="thin">
        <color theme="3" tint="0.39994506668294322"/>
      </bottom>
      <diagonal/>
    </border>
    <border>
      <left style="thin">
        <color theme="0"/>
      </left>
      <right style="thick">
        <color theme="3" tint="0.39991454817346722"/>
      </right>
      <top/>
      <bottom/>
      <diagonal/>
    </border>
    <border>
      <left style="thick">
        <color theme="3" tint="0.39991454817346722"/>
      </left>
      <right style="thin">
        <color theme="0"/>
      </right>
      <top style="thin">
        <color theme="0"/>
      </top>
      <bottom/>
      <diagonal/>
    </border>
    <border>
      <left style="thick">
        <color theme="3" tint="0.39991454817346722"/>
      </left>
      <right style="thick">
        <color theme="3" tint="0.39988402966399123"/>
      </right>
      <top style="thin">
        <color theme="3" tint="0.39991454817346722"/>
      </top>
      <bottom style="thin">
        <color theme="3" tint="0.39991454817346722"/>
      </bottom>
      <diagonal/>
    </border>
    <border>
      <left style="thick">
        <color theme="3" tint="0.39991454817346722"/>
      </left>
      <right style="thin">
        <color theme="0"/>
      </right>
      <top style="thick">
        <color theme="3" tint="0.39988402966399123"/>
      </top>
      <bottom style="thin">
        <color theme="0"/>
      </bottom>
      <diagonal/>
    </border>
    <border>
      <left style="thick">
        <color theme="3" tint="0.39991454817346722"/>
      </left>
      <right style="thin">
        <color theme="3" tint="0.39994506668294322"/>
      </right>
      <top/>
      <bottom style="thin">
        <color theme="3" tint="0.39994506668294322"/>
      </bottom>
      <diagonal/>
    </border>
    <border>
      <left style="thick">
        <color theme="3" tint="0.39991454817346722"/>
      </left>
      <right style="thin">
        <color theme="3" tint="0.39994506668294322"/>
      </right>
      <top style="thin">
        <color theme="3" tint="0.39994506668294322"/>
      </top>
      <bottom style="thin">
        <color theme="3" tint="0.39994506668294322"/>
      </bottom>
      <diagonal/>
    </border>
    <border>
      <left style="thick">
        <color theme="3" tint="0.39991454817346722"/>
      </left>
      <right style="thin">
        <color theme="3" tint="0.39994506668294322"/>
      </right>
      <top style="thin">
        <color theme="3" tint="0.39994506668294322"/>
      </top>
      <bottom style="thick">
        <color theme="3" tint="0.39994506668294322"/>
      </bottom>
      <diagonal/>
    </border>
    <border>
      <left style="thick">
        <color theme="3" tint="0.39991454817346722"/>
      </left>
      <right style="thin">
        <color theme="0"/>
      </right>
      <top style="thick">
        <color theme="3" tint="0.39994506668294322"/>
      </top>
      <bottom/>
      <diagonal/>
    </border>
    <border>
      <left style="thick">
        <color theme="3" tint="0.39991454817346722"/>
      </left>
      <right style="thin">
        <color theme="3" tint="0.39994506668294322"/>
      </right>
      <top style="thick">
        <color theme="3" tint="0.39988402966399123"/>
      </top>
      <bottom/>
      <diagonal/>
    </border>
    <border>
      <left style="thick">
        <color theme="3" tint="0.39991454817346722"/>
      </left>
      <right style="thin">
        <color theme="3" tint="0.39991454817346722"/>
      </right>
      <top style="thick">
        <color theme="3" tint="0.39994506668294322"/>
      </top>
      <bottom style="thin">
        <color theme="3" tint="0.39991454817346722"/>
      </bottom>
      <diagonal/>
    </border>
    <border>
      <left style="thick">
        <color theme="3" tint="0.39991454817346722"/>
      </left>
      <right style="thin">
        <color theme="3" tint="0.39991454817346722"/>
      </right>
      <top style="thin">
        <color theme="3" tint="0.39991454817346722"/>
      </top>
      <bottom style="thin">
        <color theme="3" tint="0.39991454817346722"/>
      </bottom>
      <diagonal/>
    </border>
    <border>
      <left style="thick">
        <color theme="3" tint="0.39991454817346722"/>
      </left>
      <right style="thin">
        <color theme="3" tint="0.39991454817346722"/>
      </right>
      <top style="thin">
        <color theme="3" tint="0.39991454817346722"/>
      </top>
      <bottom style="thick">
        <color theme="3" tint="0.39994506668294322"/>
      </bottom>
      <diagonal/>
    </border>
    <border>
      <left style="thick">
        <color theme="3" tint="0.39991454817346722"/>
      </left>
      <right style="thin">
        <color theme="3" tint="0.39994506668294322"/>
      </right>
      <top style="thick">
        <color theme="3" tint="0.39991454817346722"/>
      </top>
      <bottom style="thick">
        <color theme="3" tint="0.39991454817346722"/>
      </bottom>
      <diagonal/>
    </border>
    <border>
      <left style="thick">
        <color theme="3" tint="0.39991454817346722"/>
      </left>
      <right style="thin">
        <color theme="0"/>
      </right>
      <top style="thin">
        <color theme="0"/>
      </top>
      <bottom style="thick">
        <color theme="3" tint="0.39988402966399123"/>
      </bottom>
      <diagonal/>
    </border>
    <border>
      <left style="thick">
        <color theme="3" tint="0.39991454817346722"/>
      </left>
      <right style="thin">
        <color theme="3" tint="0.39994506668294322"/>
      </right>
      <top style="thick">
        <color theme="3" tint="0.39988402966399123"/>
      </top>
      <bottom style="thick">
        <color theme="3" tint="0.39991454817346722"/>
      </bottom>
      <diagonal/>
    </border>
    <border>
      <left style="thick">
        <color theme="3" tint="0.39991454817346722"/>
      </left>
      <right style="thin">
        <color theme="0"/>
      </right>
      <top style="thin">
        <color theme="0"/>
      </top>
      <bottom style="thin">
        <color theme="3" tint="0.39997558519241921"/>
      </bottom>
      <diagonal/>
    </border>
    <border>
      <left style="thick">
        <color theme="3" tint="0.39991454817346722"/>
      </left>
      <right style="thin">
        <color theme="3" tint="0.39994506668294322"/>
      </right>
      <top style="thin">
        <color theme="3" tint="0.39994506668294322"/>
      </top>
      <bottom style="thin">
        <color theme="3" tint="0.39997558519241921"/>
      </bottom>
      <diagonal/>
    </border>
    <border>
      <left style="thick">
        <color theme="3" tint="0.39991454817346722"/>
      </left>
      <right style="thin">
        <color theme="0"/>
      </right>
      <top style="thin">
        <color theme="3" tint="0.39997558519241921"/>
      </top>
      <bottom/>
      <diagonal/>
    </border>
    <border>
      <left style="thick">
        <color theme="3" tint="0.39991454817346722"/>
      </left>
      <right style="thin">
        <color theme="0"/>
      </right>
      <top style="thin">
        <color theme="0"/>
      </top>
      <bottom style="thin">
        <color theme="3" tint="0.39994506668294322"/>
      </bottom>
      <diagonal/>
    </border>
    <border>
      <left style="thick">
        <color theme="3" tint="0.39991454817346722"/>
      </left>
      <right style="thin">
        <color theme="0"/>
      </right>
      <top style="thin">
        <color theme="3" tint="0.39997558519241921"/>
      </top>
      <bottom style="thin">
        <color theme="0"/>
      </bottom>
      <diagonal/>
    </border>
    <border>
      <left style="thick">
        <color theme="3" tint="0.39991454817346722"/>
      </left>
      <right style="thin">
        <color theme="3" tint="0.39994506668294322"/>
      </right>
      <top style="thick">
        <color theme="3" tint="0.39985351115451523"/>
      </top>
      <bottom style="thin">
        <color theme="3" tint="0.39994506668294322"/>
      </bottom>
      <diagonal/>
    </border>
    <border>
      <left style="thick">
        <color theme="3" tint="0.39991454817346722"/>
      </left>
      <right style="thin">
        <color theme="3" tint="0.39994506668294322"/>
      </right>
      <top style="thin">
        <color theme="3" tint="0.39994506668294322"/>
      </top>
      <bottom style="thick">
        <color theme="3" tint="0.39985351115451523"/>
      </bottom>
      <diagonal/>
    </border>
    <border>
      <left style="thick">
        <color theme="3" tint="0.39991454817346722"/>
      </left>
      <right style="thin">
        <color theme="0"/>
      </right>
      <top style="thick">
        <color theme="3" tint="0.39985351115451523"/>
      </top>
      <bottom style="thin">
        <color theme="0"/>
      </bottom>
      <diagonal/>
    </border>
    <border>
      <left style="thick">
        <color theme="3" tint="0.39991454817346722"/>
      </left>
      <right style="thin">
        <color theme="0"/>
      </right>
      <top/>
      <bottom style="thin">
        <color theme="0"/>
      </bottom>
      <diagonal/>
    </border>
    <border>
      <left/>
      <right style="thin">
        <color theme="0"/>
      </right>
      <top style="thin">
        <color theme="0"/>
      </top>
      <bottom style="thick">
        <color theme="3" tint="0.39991454817346722"/>
      </bottom>
      <diagonal/>
    </border>
    <border>
      <left style="thin">
        <color theme="0"/>
      </left>
      <right style="thick">
        <color theme="3" tint="0.39991454817346722"/>
      </right>
      <top style="thin">
        <color theme="0"/>
      </top>
      <bottom style="thick">
        <color theme="3" tint="0.39991454817346722"/>
      </bottom>
      <diagonal/>
    </border>
    <border>
      <left style="thin">
        <color theme="3" tint="0.39994506668294322"/>
      </left>
      <right style="thin">
        <color theme="3" tint="0.39994506668294322"/>
      </right>
      <top style="thick">
        <color theme="3" tint="0.39991454817346722"/>
      </top>
      <bottom style="thin">
        <color theme="3" tint="0.39994506668294322"/>
      </bottom>
      <diagonal/>
    </border>
    <border>
      <left style="thin">
        <color theme="3" tint="0.39991454817346722"/>
      </left>
      <right style="thin">
        <color theme="3" tint="0.39991454817346722"/>
      </right>
      <top/>
      <bottom style="thin">
        <color theme="3" tint="0.39991454817346722"/>
      </bottom>
      <diagonal/>
    </border>
    <border>
      <left style="thin">
        <color theme="3" tint="0.39994506668294322"/>
      </left>
      <right style="thin">
        <color theme="3" tint="0.39994506668294322"/>
      </right>
      <top style="thin">
        <color theme="3" tint="0.39994506668294322"/>
      </top>
      <bottom style="thick">
        <color theme="3" tint="0.39991454817346722"/>
      </bottom>
      <diagonal/>
    </border>
    <border>
      <left style="thick">
        <color theme="3" tint="0.39988402966399123"/>
      </left>
      <right style="thin">
        <color theme="0"/>
      </right>
      <top style="thick">
        <color theme="3" tint="0.39988402966399123"/>
      </top>
      <bottom style="thin">
        <color theme="0"/>
      </bottom>
      <diagonal/>
    </border>
    <border>
      <left style="thin">
        <color theme="0"/>
      </left>
      <right/>
      <top style="thick">
        <color theme="3" tint="0.39988402966399123"/>
      </top>
      <bottom style="thin">
        <color theme="0"/>
      </bottom>
      <diagonal/>
    </border>
    <border>
      <left style="thin">
        <color theme="0"/>
      </left>
      <right/>
      <top style="thick">
        <color theme="3" tint="0.39988402966399123"/>
      </top>
      <bottom/>
      <diagonal/>
    </border>
    <border>
      <left style="thin">
        <color theme="0"/>
      </left>
      <right style="thick">
        <color theme="3" tint="0.39988402966399123"/>
      </right>
      <top style="thick">
        <color theme="3" tint="0.39988402966399123"/>
      </top>
      <bottom style="thin">
        <color theme="0"/>
      </bottom>
      <diagonal/>
    </border>
    <border>
      <left style="thin">
        <color theme="0"/>
      </left>
      <right style="thick">
        <color theme="3" tint="0.39988402966399123"/>
      </right>
      <top style="thin">
        <color theme="0"/>
      </top>
      <bottom style="thin">
        <color theme="0"/>
      </bottom>
      <diagonal/>
    </border>
    <border>
      <left style="thick">
        <color theme="3" tint="0.39988402966399123"/>
      </left>
      <right/>
      <top style="thin">
        <color theme="3" tint="0.39994506668294322"/>
      </top>
      <bottom style="thin">
        <color theme="3" tint="0.39994506668294322"/>
      </bottom>
      <diagonal/>
    </border>
    <border>
      <left style="thick">
        <color theme="3" tint="0.39988402966399123"/>
      </left>
      <right style="thin">
        <color theme="0"/>
      </right>
      <top/>
      <bottom style="thin">
        <color theme="0"/>
      </bottom>
      <diagonal/>
    </border>
    <border>
      <left style="thick">
        <color theme="3" tint="0.39988402966399123"/>
      </left>
      <right/>
      <top/>
      <bottom style="thin">
        <color theme="0"/>
      </bottom>
      <diagonal/>
    </border>
    <border>
      <left style="thin">
        <color theme="0"/>
      </left>
      <right style="thick">
        <color theme="3" tint="0.39988402966399123"/>
      </right>
      <top style="thin">
        <color theme="0"/>
      </top>
      <bottom style="thick">
        <color theme="3" tint="0.39991454817346722"/>
      </bottom>
      <diagonal/>
    </border>
    <border>
      <left style="thin">
        <color theme="3" tint="0.39994506668294322"/>
      </left>
      <right style="thick">
        <color theme="3" tint="0.39988402966399123"/>
      </right>
      <top style="thick">
        <color theme="3" tint="0.39991454817346722"/>
      </top>
      <bottom style="thin">
        <color theme="3" tint="0.39994506668294322"/>
      </bottom>
      <diagonal/>
    </border>
    <border>
      <left style="thin">
        <color theme="3" tint="0.39994506668294322"/>
      </left>
      <right style="thick">
        <color theme="3" tint="0.39988402966399123"/>
      </right>
      <top style="thin">
        <color theme="3" tint="0.39994506668294322"/>
      </top>
      <bottom style="thick">
        <color theme="3" tint="0.39991454817346722"/>
      </bottom>
      <diagonal/>
    </border>
    <border>
      <left style="thick">
        <color theme="3" tint="0.39988402966399123"/>
      </left>
      <right style="thin">
        <color theme="3" tint="0.39991454817346722"/>
      </right>
      <top/>
      <bottom style="thin">
        <color theme="3" tint="0.39991454817346722"/>
      </bottom>
      <diagonal/>
    </border>
    <border>
      <left style="thin">
        <color theme="3" tint="0.39991454817346722"/>
      </left>
      <right/>
      <top/>
      <bottom style="thin">
        <color theme="3" tint="0.39991454817346722"/>
      </bottom>
      <diagonal/>
    </border>
    <border>
      <left/>
      <right style="thin">
        <color theme="3" tint="0.39994506668294322"/>
      </right>
      <top style="thick">
        <color theme="3" tint="0.39991454817346722"/>
      </top>
      <bottom style="thin">
        <color theme="3" tint="0.39994506668294322"/>
      </bottom>
      <diagonal/>
    </border>
    <border>
      <left/>
      <right style="thin">
        <color theme="3" tint="0.39994506668294322"/>
      </right>
      <top style="thin">
        <color theme="3" tint="0.39994506668294322"/>
      </top>
      <bottom style="thick">
        <color theme="3" tint="0.39991454817346722"/>
      </bottom>
      <diagonal/>
    </border>
    <border>
      <left/>
      <right style="thin">
        <color theme="3" tint="0.39994506668294322"/>
      </right>
      <top/>
      <bottom style="thin">
        <color theme="3" tint="0.39994506668294322"/>
      </bottom>
      <diagonal/>
    </border>
    <border>
      <left style="thick">
        <color theme="3" tint="0.39994506668294322"/>
      </left>
      <right style="thin">
        <color theme="3" tint="0.39994506668294322"/>
      </right>
      <top style="thick">
        <color theme="3" tint="0.39994506668294322"/>
      </top>
      <bottom style="thin">
        <color theme="3" tint="0.39994506668294322"/>
      </bottom>
      <diagonal/>
    </border>
    <border>
      <left style="thin">
        <color theme="3" tint="0.39994506668294322"/>
      </left>
      <right style="thin">
        <color theme="3" tint="0.39994506668294322"/>
      </right>
      <top style="thick">
        <color theme="3" tint="0.39994506668294322"/>
      </top>
      <bottom style="thin">
        <color theme="3" tint="0.39994506668294322"/>
      </bottom>
      <diagonal/>
    </border>
    <border>
      <left style="thin">
        <color theme="3" tint="0.39994506668294322"/>
      </left>
      <right style="thick">
        <color theme="3" tint="0.39994506668294322"/>
      </right>
      <top style="thick">
        <color theme="3" tint="0.39994506668294322"/>
      </top>
      <bottom style="thin">
        <color theme="3" tint="0.39994506668294322"/>
      </bottom>
      <diagonal/>
    </border>
    <border>
      <left style="thin">
        <color theme="3" tint="0.39994506668294322"/>
      </left>
      <right style="thick">
        <color theme="3" tint="0.39994506668294322"/>
      </right>
      <top style="thin">
        <color theme="3" tint="0.39994506668294322"/>
      </top>
      <bottom style="thick">
        <color theme="3" tint="0.39991454817346722"/>
      </bottom>
      <diagonal/>
    </border>
    <border>
      <left style="thick">
        <color theme="3" tint="0.39985351115451523"/>
      </left>
      <right style="thin">
        <color theme="3" tint="0.39991454817346722"/>
      </right>
      <top style="thick">
        <color theme="3" tint="0.39985351115451523"/>
      </top>
      <bottom style="thick">
        <color theme="3" tint="0.39985351115451523"/>
      </bottom>
      <diagonal/>
    </border>
    <border>
      <left style="thin">
        <color theme="3" tint="0.39991454817346722"/>
      </left>
      <right style="thin">
        <color theme="3" tint="0.39991454817346722"/>
      </right>
      <top style="thick">
        <color theme="3" tint="0.39985351115451523"/>
      </top>
      <bottom style="thick">
        <color theme="3" tint="0.39985351115451523"/>
      </bottom>
      <diagonal/>
    </border>
    <border>
      <left style="thick">
        <color theme="3" tint="0.39988402966399123"/>
      </left>
      <right style="thin">
        <color theme="0"/>
      </right>
      <top style="thin">
        <color theme="0"/>
      </top>
      <bottom style="thin">
        <color theme="0"/>
      </bottom>
      <diagonal/>
    </border>
    <border>
      <left style="thin">
        <color theme="0"/>
      </left>
      <right style="thin">
        <color theme="0"/>
      </right>
      <top style="thin">
        <color theme="0"/>
      </top>
      <bottom style="thick">
        <color theme="3" tint="0.39985351115451523"/>
      </bottom>
      <diagonal/>
    </border>
    <border>
      <left style="thick">
        <color theme="3" tint="0.39988402966399123"/>
      </left>
      <right/>
      <top style="thin">
        <color theme="0"/>
      </top>
      <bottom style="thick">
        <color theme="3" tint="0.39985351115451523"/>
      </bottom>
      <diagonal/>
    </border>
    <border>
      <left style="thick">
        <color theme="3" tint="0.39988402966399123"/>
      </left>
      <right style="thin">
        <color theme="3" tint="0.39991454817346722"/>
      </right>
      <top style="thin">
        <color theme="3" tint="0.39991454817346722"/>
      </top>
      <bottom/>
      <diagonal/>
    </border>
    <border>
      <left style="thin">
        <color theme="3" tint="0.39991454817346722"/>
      </left>
      <right style="thin">
        <color theme="3" tint="0.39991454817346722"/>
      </right>
      <top style="thin">
        <color theme="3" tint="0.39991454817346722"/>
      </top>
      <bottom/>
      <diagonal/>
    </border>
    <border>
      <left style="thin">
        <color theme="3" tint="0.39991454817346722"/>
      </left>
      <right/>
      <top style="thin">
        <color theme="3" tint="0.39991454817346722"/>
      </top>
      <bottom/>
      <diagonal/>
    </border>
    <border>
      <left style="thick">
        <color theme="3" tint="0.39994506668294322"/>
      </left>
      <right style="thin">
        <color theme="3" tint="0.39994506668294322"/>
      </right>
      <top style="thin">
        <color theme="3" tint="0.39994506668294322"/>
      </top>
      <bottom/>
      <diagonal/>
    </border>
    <border>
      <left style="thin">
        <color theme="3" tint="0.39994506668294322"/>
      </left>
      <right style="thick">
        <color theme="3" tint="0.39994506668294322"/>
      </right>
      <top style="thin">
        <color theme="3" tint="0.39994506668294322"/>
      </top>
      <bottom/>
      <diagonal/>
    </border>
    <border>
      <left/>
      <right style="thin">
        <color theme="3" tint="0.39994506668294322"/>
      </right>
      <top style="thin">
        <color theme="3" tint="0.39994506668294322"/>
      </top>
      <bottom/>
      <diagonal/>
    </border>
    <border>
      <left style="thin">
        <color theme="3" tint="0.39991454817346722"/>
      </left>
      <right/>
      <top style="thick">
        <color theme="3" tint="0.39985351115451523"/>
      </top>
      <bottom style="thick">
        <color theme="3" tint="0.39985351115451523"/>
      </bottom>
      <diagonal/>
    </border>
    <border>
      <left style="thick">
        <color theme="3" tint="0.39994506668294322"/>
      </left>
      <right style="thin">
        <color theme="3" tint="0.39994506668294322"/>
      </right>
      <top style="thick">
        <color theme="3" tint="0.39985351115451523"/>
      </top>
      <bottom style="thick">
        <color theme="3" tint="0.39985351115451523"/>
      </bottom>
      <diagonal/>
    </border>
    <border>
      <left style="thin">
        <color theme="3" tint="0.39994506668294322"/>
      </left>
      <right style="thin">
        <color theme="3" tint="0.39994506668294322"/>
      </right>
      <top style="thick">
        <color theme="3" tint="0.39985351115451523"/>
      </top>
      <bottom style="thick">
        <color theme="3" tint="0.39985351115451523"/>
      </bottom>
      <diagonal/>
    </border>
    <border>
      <left style="thin">
        <color theme="3" tint="0.39994506668294322"/>
      </left>
      <right style="thick">
        <color theme="3" tint="0.39994506668294322"/>
      </right>
      <top style="thick">
        <color theme="3" tint="0.39985351115451523"/>
      </top>
      <bottom style="thick">
        <color theme="3" tint="0.39985351115451523"/>
      </bottom>
      <diagonal/>
    </border>
    <border>
      <left/>
      <right style="thin">
        <color theme="3" tint="0.39994506668294322"/>
      </right>
      <top style="thick">
        <color theme="3" tint="0.39985351115451523"/>
      </top>
      <bottom style="thick">
        <color theme="3" tint="0.39985351115451523"/>
      </bottom>
      <diagonal/>
    </border>
    <border>
      <left style="thin">
        <color theme="3" tint="0.39994506668294322"/>
      </left>
      <right style="thick">
        <color theme="3" tint="0.39985351115451523"/>
      </right>
      <top style="thick">
        <color theme="3" tint="0.39985351115451523"/>
      </top>
      <bottom style="thick">
        <color theme="3" tint="0.39985351115451523"/>
      </bottom>
      <diagonal/>
    </border>
    <border>
      <left style="thick">
        <color rgb="FF0070C0"/>
      </left>
      <right style="thick">
        <color rgb="FF0070C0"/>
      </right>
      <top style="thick">
        <color rgb="FF0070C0"/>
      </top>
      <bottom style="thick">
        <color rgb="FF0070C0"/>
      </bottom>
      <diagonal/>
    </border>
    <border>
      <left style="thick">
        <color rgb="FF0070C0"/>
      </left>
      <right/>
      <top/>
      <bottom/>
      <diagonal/>
    </border>
    <border>
      <left/>
      <right style="thick">
        <color rgb="FF0070C0"/>
      </right>
      <top/>
      <bottom/>
      <diagonal/>
    </border>
    <border>
      <left style="thick">
        <color rgb="FF0070C0"/>
      </left>
      <right/>
      <top style="medium">
        <color indexed="64"/>
      </top>
      <bottom style="medium">
        <color indexed="64"/>
      </bottom>
      <diagonal/>
    </border>
    <border>
      <left/>
      <right style="thick">
        <color rgb="FF0070C0"/>
      </right>
      <top style="thin">
        <color theme="0"/>
      </top>
      <bottom style="thin">
        <color theme="0"/>
      </bottom>
      <diagonal/>
    </border>
    <border>
      <left style="thin">
        <color theme="0"/>
      </left>
      <right style="thin">
        <color theme="0"/>
      </right>
      <top/>
      <bottom style="thick">
        <color rgb="FF0070C0"/>
      </bottom>
      <diagonal/>
    </border>
    <border>
      <left/>
      <right style="thin">
        <color theme="0"/>
      </right>
      <top/>
      <bottom style="thin">
        <color theme="0"/>
      </bottom>
      <diagonal/>
    </border>
    <border>
      <left style="thick">
        <color rgb="FF0070C0"/>
      </left>
      <right style="thin">
        <color theme="0"/>
      </right>
      <top/>
      <bottom/>
      <diagonal/>
    </border>
    <border>
      <left style="thin">
        <color theme="0"/>
      </left>
      <right style="thin">
        <color theme="0"/>
      </right>
      <top style="thick">
        <color rgb="FF0070C0"/>
      </top>
      <bottom/>
      <diagonal/>
    </border>
    <border>
      <left/>
      <right style="thick">
        <color rgb="FF0070C0"/>
      </right>
      <top style="thick">
        <color rgb="FF0070C0"/>
      </top>
      <bottom style="thin">
        <color theme="0"/>
      </bottom>
      <diagonal/>
    </border>
    <border>
      <left/>
      <right style="thin">
        <color theme="0"/>
      </right>
      <top style="thick">
        <color rgb="FF0070C0"/>
      </top>
      <bottom style="thin">
        <color theme="0"/>
      </bottom>
      <diagonal/>
    </border>
    <border>
      <left/>
      <right style="thin">
        <color theme="0"/>
      </right>
      <top/>
      <bottom style="medium">
        <color indexed="64"/>
      </bottom>
      <diagonal/>
    </border>
    <border>
      <left style="thin">
        <color theme="0"/>
      </left>
      <right style="thin">
        <color theme="0"/>
      </right>
      <top style="thick">
        <color rgb="FF0070C0"/>
      </top>
      <bottom style="thin">
        <color theme="0"/>
      </bottom>
      <diagonal/>
    </border>
    <border>
      <left style="thick">
        <color rgb="FF0070C0"/>
      </left>
      <right style="thin">
        <color theme="0"/>
      </right>
      <top style="thick">
        <color rgb="FF0070C0"/>
      </top>
      <bottom style="thin">
        <color theme="0"/>
      </bottom>
      <diagonal/>
    </border>
    <border>
      <left style="thick">
        <color rgb="FF0070C0"/>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ck">
        <color rgb="FF0070C0"/>
      </right>
      <top style="thin">
        <color theme="0"/>
      </top>
      <bottom style="thin">
        <color theme="0"/>
      </bottom>
      <diagonal/>
    </border>
    <border>
      <left style="medium">
        <color indexed="64"/>
      </left>
      <right/>
      <top style="thin">
        <color theme="0"/>
      </top>
      <bottom style="thin">
        <color theme="0"/>
      </bottom>
      <diagonal/>
    </border>
    <border>
      <left style="thin">
        <color theme="0"/>
      </left>
      <right style="thin">
        <color theme="0"/>
      </right>
      <top style="medium">
        <color indexed="64"/>
      </top>
      <bottom style="thin">
        <color theme="0"/>
      </bottom>
      <diagonal/>
    </border>
    <border>
      <left style="thick">
        <color rgb="FF0070C0"/>
      </left>
      <right style="thin">
        <color theme="0"/>
      </right>
      <top style="thin">
        <color theme="0"/>
      </top>
      <bottom/>
      <diagonal/>
    </border>
    <border>
      <left style="thick">
        <color rgb="FF0070C0"/>
      </left>
      <right/>
      <top style="thin">
        <color theme="0"/>
      </top>
      <bottom style="thin">
        <color theme="0"/>
      </bottom>
      <diagonal/>
    </border>
    <border>
      <left/>
      <right style="thin">
        <color theme="3" tint="0.39994506668294322"/>
      </right>
      <top style="thin">
        <color theme="0"/>
      </top>
      <bottom style="thin">
        <color theme="0"/>
      </bottom>
      <diagonal/>
    </border>
    <border>
      <left style="thick">
        <color rgb="FF0070C0"/>
      </left>
      <right style="thin">
        <color theme="0"/>
      </right>
      <top style="thin">
        <color theme="0"/>
      </top>
      <bottom style="thin">
        <color theme="0"/>
      </bottom>
      <diagonal/>
    </border>
    <border>
      <left style="thin">
        <color theme="0"/>
      </left>
      <right style="thin">
        <color theme="0"/>
      </right>
      <top style="thin">
        <color theme="3" tint="0.39994506668294322"/>
      </top>
      <bottom style="thin">
        <color theme="3" tint="0.39994506668294322"/>
      </bottom>
      <diagonal/>
    </border>
    <border>
      <left style="thin">
        <color theme="0"/>
      </left>
      <right style="thick">
        <color rgb="FF0070C0"/>
      </right>
      <top style="thin">
        <color theme="0"/>
      </top>
      <bottom/>
      <diagonal/>
    </border>
    <border>
      <left style="thick">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ck">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style="thick">
        <color rgb="FF0070C0"/>
      </right>
      <top/>
      <bottom style="thin">
        <color rgb="FF0070C0"/>
      </bottom>
      <diagonal/>
    </border>
    <border>
      <left style="thick">
        <color theme="3" tint="0.39991454817346722"/>
      </left>
      <right/>
      <top style="thick">
        <color theme="3" tint="0.39991454817346722"/>
      </top>
      <bottom style="thin">
        <color theme="3" tint="0.39994506668294322"/>
      </bottom>
      <diagonal/>
    </border>
    <border>
      <left/>
      <right/>
      <top style="thick">
        <color theme="3" tint="0.39991454817346722"/>
      </top>
      <bottom style="thin">
        <color theme="3" tint="0.39994506668294322"/>
      </bottom>
      <diagonal/>
    </border>
    <border>
      <left/>
      <right style="thick">
        <color theme="3" tint="0.39991454817346722"/>
      </right>
      <top style="thick">
        <color theme="3" tint="0.39991454817346722"/>
      </top>
      <bottom style="thin">
        <color theme="3" tint="0.39994506668294322"/>
      </bottom>
      <diagonal/>
    </border>
    <border>
      <left/>
      <right style="thick">
        <color theme="3" tint="0.39991454817346722"/>
      </right>
      <top style="thin">
        <color theme="3" tint="0.39994506668294322"/>
      </top>
      <bottom style="thin">
        <color theme="3" tint="0.39994506668294322"/>
      </bottom>
      <diagonal/>
    </border>
    <border>
      <left style="thick">
        <color theme="3" tint="0.39991454817346722"/>
      </left>
      <right/>
      <top style="thin">
        <color theme="3" tint="0.39994506668294322"/>
      </top>
      <bottom/>
      <diagonal/>
    </border>
    <border>
      <left/>
      <right/>
      <top style="thin">
        <color theme="3" tint="0.39994506668294322"/>
      </top>
      <bottom/>
      <diagonal/>
    </border>
    <border>
      <left/>
      <right style="thick">
        <color theme="3" tint="0.39991454817346722"/>
      </right>
      <top style="thin">
        <color theme="3" tint="0.39994506668294322"/>
      </top>
      <bottom/>
      <diagonal/>
    </border>
    <border>
      <left style="thick">
        <color rgb="FF0070C0"/>
      </left>
      <right style="thin">
        <color rgb="FF0070C0"/>
      </right>
      <top/>
      <bottom style="thin">
        <color rgb="FF0070C0"/>
      </bottom>
      <diagonal/>
    </border>
    <border>
      <left style="thick">
        <color rgb="FF0070C0"/>
      </left>
      <right style="thin">
        <color rgb="FF0070C0"/>
      </right>
      <top style="thick">
        <color rgb="FF0070C0"/>
      </top>
      <bottom style="thick">
        <color rgb="FF0070C0"/>
      </bottom>
      <diagonal/>
    </border>
    <border>
      <left style="thin">
        <color rgb="FF0070C0"/>
      </left>
      <right style="thin">
        <color rgb="FF0070C0"/>
      </right>
      <top style="thick">
        <color rgb="FF0070C0"/>
      </top>
      <bottom style="thick">
        <color rgb="FF0070C0"/>
      </bottom>
      <diagonal/>
    </border>
    <border>
      <left style="thin">
        <color rgb="FF0070C0"/>
      </left>
      <right style="thick">
        <color rgb="FF0070C0"/>
      </right>
      <top style="thick">
        <color rgb="FF0070C0"/>
      </top>
      <bottom style="thick">
        <color rgb="FF0070C0"/>
      </bottom>
      <diagonal/>
    </border>
    <border>
      <left style="thin">
        <color rgb="FF0070C0"/>
      </left>
      <right/>
      <top style="thick">
        <color rgb="FF0070C0"/>
      </top>
      <bottom style="thick">
        <color rgb="FF0070C0"/>
      </bottom>
      <diagonal/>
    </border>
    <border>
      <left style="thin">
        <color rgb="FF0070C0"/>
      </left>
      <right/>
      <top/>
      <bottom style="thin">
        <color rgb="FF0070C0"/>
      </bottom>
      <diagonal/>
    </border>
    <border>
      <left style="thin">
        <color rgb="FF0070C0"/>
      </left>
      <right/>
      <top style="thin">
        <color rgb="FF0070C0"/>
      </top>
      <bottom style="thin">
        <color rgb="FF0070C0"/>
      </bottom>
      <diagonal/>
    </border>
    <border>
      <left style="thick">
        <color rgb="FF0070C0"/>
      </left>
      <right style="thick">
        <color rgb="FF0070C0"/>
      </right>
      <top/>
      <bottom style="thin">
        <color rgb="FF0070C0"/>
      </bottom>
      <diagonal/>
    </border>
    <border>
      <left style="thick">
        <color rgb="FF0070C0"/>
      </left>
      <right style="thick">
        <color rgb="FF0070C0"/>
      </right>
      <top style="thin">
        <color rgb="FF0070C0"/>
      </top>
      <bottom style="thin">
        <color rgb="FF0070C0"/>
      </bottom>
      <diagonal/>
    </border>
    <border>
      <left/>
      <right style="thin">
        <color rgb="FF0070C0"/>
      </right>
      <top style="thick">
        <color rgb="FF0070C0"/>
      </top>
      <bottom style="thick">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ck">
        <color rgb="FF0070C0"/>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style="thick">
        <color rgb="FF0070C0"/>
      </right>
      <top style="thin">
        <color rgb="FF0070C0"/>
      </top>
      <bottom/>
      <diagonal/>
    </border>
    <border>
      <left/>
      <right style="thin">
        <color rgb="FF0070C0"/>
      </right>
      <top style="thin">
        <color rgb="FF0070C0"/>
      </top>
      <bottom/>
      <diagonal/>
    </border>
    <border>
      <left style="thin">
        <color rgb="FF0070C0"/>
      </left>
      <right/>
      <top style="thin">
        <color rgb="FF0070C0"/>
      </top>
      <bottom/>
      <diagonal/>
    </border>
    <border>
      <left style="thick">
        <color rgb="FF0070C0"/>
      </left>
      <right style="thick">
        <color rgb="FF0070C0"/>
      </right>
      <top style="thin">
        <color rgb="FF0070C0"/>
      </top>
      <bottom/>
      <diagonal/>
    </border>
    <border>
      <left style="thick">
        <color theme="3" tint="0.39991454817346722"/>
      </left>
      <right style="thin">
        <color theme="0"/>
      </right>
      <top style="thick">
        <color theme="3" tint="0.39994506668294322"/>
      </top>
      <bottom style="thin">
        <color theme="0"/>
      </bottom>
      <diagonal/>
    </border>
    <border>
      <left style="thin">
        <color theme="3" tint="0.39994506668294322"/>
      </left>
      <right style="thin">
        <color theme="3" tint="0.39991454817346722"/>
      </right>
      <top style="thin">
        <color theme="0"/>
      </top>
      <bottom style="thin">
        <color theme="0"/>
      </bottom>
      <diagonal/>
    </border>
    <border>
      <left style="thin">
        <color theme="3" tint="0.39994506668294322"/>
      </left>
      <right style="thin">
        <color theme="3" tint="0.39991454817346722"/>
      </right>
      <top style="thin">
        <color theme="0"/>
      </top>
      <bottom style="thick">
        <color theme="3" tint="0.39988402966399123"/>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right style="thin">
        <color theme="0"/>
      </right>
      <top style="thin">
        <color theme="3" tint="0.39988402966399123"/>
      </top>
      <bottom/>
      <diagonal/>
    </border>
    <border>
      <left style="thin">
        <color theme="0"/>
      </left>
      <right style="thin">
        <color theme="0"/>
      </right>
      <top style="thin">
        <color theme="3" tint="0.39988402966399123"/>
      </top>
      <bottom/>
      <diagonal/>
    </border>
    <border>
      <left style="thin">
        <color theme="0"/>
      </left>
      <right style="thin">
        <color theme="3" tint="0.39994506668294322"/>
      </right>
      <top style="thin">
        <color theme="3" tint="0.39988402966399123"/>
      </top>
      <bottom style="thin">
        <color theme="0"/>
      </bottom>
      <diagonal/>
    </border>
    <border>
      <left style="thin">
        <color theme="3" tint="0.39994506668294322"/>
      </left>
      <right/>
      <top style="thin">
        <color theme="3" tint="0.39988402966399123"/>
      </top>
      <bottom/>
      <diagonal/>
    </border>
    <border>
      <left style="thin">
        <color theme="0"/>
      </left>
      <right style="thin">
        <color theme="0"/>
      </right>
      <top style="thin">
        <color theme="0"/>
      </top>
      <bottom style="thin">
        <color theme="3" tint="0.39988402966399123"/>
      </bottom>
      <diagonal/>
    </border>
    <border>
      <left/>
      <right/>
      <top/>
      <bottom style="thin">
        <color theme="3" tint="0.39988402966399123"/>
      </bottom>
      <diagonal/>
    </border>
    <border>
      <left style="thin">
        <color theme="3" tint="0.39994506668294322"/>
      </left>
      <right style="thin">
        <color theme="3" tint="0.39991454817346722"/>
      </right>
      <top style="thin">
        <color theme="0"/>
      </top>
      <bottom style="thin">
        <color theme="3" tint="0.39988402966399123"/>
      </bottom>
      <diagonal/>
    </border>
    <border>
      <left style="thin">
        <color theme="3" tint="0.39988402966399123"/>
      </left>
      <right style="thin">
        <color theme="3" tint="0.39988402966399123"/>
      </right>
      <top style="thin">
        <color theme="3" tint="0.39988402966399123"/>
      </top>
      <bottom/>
      <diagonal/>
    </border>
    <border>
      <left style="thin">
        <color theme="0"/>
      </left>
      <right style="thin">
        <color theme="0"/>
      </right>
      <top style="thin">
        <color theme="3" tint="0.39988402966399123"/>
      </top>
      <bottom style="thin">
        <color theme="3" tint="0.39988402966399123"/>
      </bottom>
      <diagonal/>
    </border>
    <border>
      <left/>
      <right style="thin">
        <color theme="3" tint="0.39988402966399123"/>
      </right>
      <top style="thin">
        <color theme="3" tint="0.39988402966399123"/>
      </top>
      <bottom style="thin">
        <color theme="3" tint="0.39988402966399123"/>
      </bottom>
      <diagonal/>
    </border>
    <border>
      <left/>
      <right style="thin">
        <color theme="0"/>
      </right>
      <top style="thin">
        <color theme="3" tint="0.39988402966399123"/>
      </top>
      <bottom style="thin">
        <color theme="3" tint="0.39988402966399123"/>
      </bottom>
      <diagonal/>
    </border>
    <border>
      <left style="thin">
        <color theme="0"/>
      </left>
      <right style="thin">
        <color theme="0"/>
      </right>
      <top style="thin">
        <color theme="3" tint="0.39988402966399123"/>
      </top>
      <bottom style="thin">
        <color theme="0"/>
      </bottom>
      <diagonal/>
    </border>
    <border>
      <left/>
      <right/>
      <top style="thin">
        <color theme="3" tint="0.39988402966399123"/>
      </top>
      <bottom/>
      <diagonal/>
    </border>
    <border>
      <left/>
      <right style="thin">
        <color theme="0"/>
      </right>
      <top/>
      <bottom style="thin">
        <color theme="3" tint="0.39988402966399123"/>
      </bottom>
      <diagonal/>
    </border>
    <border>
      <left style="thin">
        <color theme="0"/>
      </left>
      <right style="thin">
        <color theme="3" tint="0.39994506668294322"/>
      </right>
      <top style="thin">
        <color theme="0"/>
      </top>
      <bottom style="thin">
        <color theme="3" tint="0.39988402966399123"/>
      </bottom>
      <diagonal/>
    </border>
    <border>
      <left style="thick">
        <color theme="3" tint="0.39991454817346722"/>
      </left>
      <right/>
      <top/>
      <bottom/>
      <diagonal/>
    </border>
    <border>
      <left style="thin">
        <color theme="0"/>
      </left>
      <right/>
      <top style="thick">
        <color theme="3" tint="0.39991454817346722"/>
      </top>
      <bottom style="thin">
        <color theme="3" tint="0.39991454817346722"/>
      </bottom>
      <diagonal/>
    </border>
    <border>
      <left style="thin">
        <color theme="0"/>
      </left>
      <right style="thick">
        <color theme="3" tint="0.39991454817346722"/>
      </right>
      <top style="thick">
        <color theme="3" tint="0.39991454817346722"/>
      </top>
      <bottom style="thin">
        <color theme="3" tint="0.39991454817346722"/>
      </bottom>
      <diagonal/>
    </border>
    <border>
      <left style="thin">
        <color theme="3" tint="0.39991454817346722"/>
      </left>
      <right style="thick">
        <color theme="3" tint="0.39991454817346722"/>
      </right>
      <top style="thin">
        <color theme="3" tint="0.39991454817346722"/>
      </top>
      <bottom style="thin">
        <color theme="3" tint="0.39991454817346722"/>
      </bottom>
      <diagonal/>
    </border>
    <border>
      <left style="thin">
        <color theme="3" tint="0.39991454817346722"/>
      </left>
      <right style="thick">
        <color theme="3" tint="0.39991454817346722"/>
      </right>
      <top/>
      <bottom/>
      <diagonal/>
    </border>
    <border>
      <left style="thick">
        <color theme="3" tint="0.39991454817346722"/>
      </left>
      <right style="thin">
        <color theme="0"/>
      </right>
      <top style="thin">
        <color theme="3" tint="0.39988402966399123"/>
      </top>
      <bottom style="thin">
        <color theme="0"/>
      </bottom>
      <diagonal/>
    </border>
    <border>
      <left style="thin">
        <color theme="3" tint="0.39991454817346722"/>
      </left>
      <right style="thick">
        <color theme="3" tint="0.39991454817346722"/>
      </right>
      <top style="thin">
        <color theme="3" tint="0.39988402966399123"/>
      </top>
      <bottom style="thin">
        <color theme="0"/>
      </bottom>
      <diagonal/>
    </border>
    <border>
      <left style="thick">
        <color theme="3" tint="0.39991454817346722"/>
      </left>
      <right style="thin">
        <color theme="0"/>
      </right>
      <top/>
      <bottom style="thin">
        <color theme="3" tint="0.39988402966399123"/>
      </bottom>
      <diagonal/>
    </border>
    <border>
      <left style="thin">
        <color theme="3" tint="0.39991454817346722"/>
      </left>
      <right style="thick">
        <color theme="3" tint="0.39991454817346722"/>
      </right>
      <top/>
      <bottom style="thin">
        <color theme="3" tint="0.39988402966399123"/>
      </bottom>
      <diagonal/>
    </border>
    <border>
      <left style="thin">
        <color theme="3" tint="0.39991454817346722"/>
      </left>
      <right style="thick">
        <color theme="3" tint="0.39991454817346722"/>
      </right>
      <top style="thin">
        <color theme="0"/>
      </top>
      <bottom/>
      <diagonal/>
    </border>
    <border>
      <left style="thick">
        <color theme="3" tint="0.39991454817346722"/>
      </left>
      <right/>
      <top style="thin">
        <color theme="3" tint="0.39988402966399123"/>
      </top>
      <bottom style="thin">
        <color theme="3" tint="0.39988402966399123"/>
      </bottom>
      <diagonal/>
    </border>
    <border>
      <left style="thin">
        <color theme="3" tint="0.39988402966399123"/>
      </left>
      <right style="thick">
        <color theme="3" tint="0.39991454817346722"/>
      </right>
      <top style="thin">
        <color theme="3" tint="0.39988402966399123"/>
      </top>
      <bottom style="thin">
        <color theme="3" tint="0.39988402966399123"/>
      </bottom>
      <diagonal/>
    </border>
    <border>
      <left style="thick">
        <color theme="3" tint="0.39991454817346722"/>
      </left>
      <right style="thin">
        <color theme="0"/>
      </right>
      <top style="thin">
        <color theme="3" tint="0.39988402966399123"/>
      </top>
      <bottom style="thin">
        <color theme="3" tint="0.39988402966399123"/>
      </bottom>
      <diagonal/>
    </border>
    <border>
      <left style="thin">
        <color theme="3" tint="0.39991454817346722"/>
      </left>
      <right style="thick">
        <color theme="3" tint="0.39991454817346722"/>
      </right>
      <top style="thin">
        <color theme="3" tint="0.39988402966399123"/>
      </top>
      <bottom/>
      <diagonal/>
    </border>
    <border>
      <left style="thin">
        <color theme="3" tint="0.39991454817346722"/>
      </left>
      <right style="thick">
        <color theme="3" tint="0.39991454817346722"/>
      </right>
      <top style="thin">
        <color theme="0"/>
      </top>
      <bottom style="thin">
        <color theme="3" tint="0.39988402966399123"/>
      </bottom>
      <diagonal/>
    </border>
    <border>
      <left style="thin">
        <color theme="3" tint="0.39991454817346722"/>
      </left>
      <right style="thick">
        <color theme="3" tint="0.39991454817346722"/>
      </right>
      <top style="thin">
        <color theme="3" tint="0.39991454817346722"/>
      </top>
      <bottom style="thin">
        <color theme="0"/>
      </bottom>
      <diagonal/>
    </border>
    <border>
      <left style="thin">
        <color theme="3" tint="0.39991454817346722"/>
      </left>
      <right style="thick">
        <color theme="3" tint="0.39991454817346722"/>
      </right>
      <top style="thin">
        <color theme="0"/>
      </top>
      <bottom style="thin">
        <color theme="0"/>
      </bottom>
      <diagonal/>
    </border>
    <border>
      <left style="thin">
        <color theme="0"/>
      </left>
      <right/>
      <top style="thin">
        <color theme="0"/>
      </top>
      <bottom style="thin">
        <color theme="3" tint="0.39988402966399123"/>
      </bottom>
      <diagonal/>
    </border>
    <border>
      <left style="thin">
        <color theme="3" tint="0.39985351115451523"/>
      </left>
      <right style="thin">
        <color theme="3" tint="0.39985351115451523"/>
      </right>
      <top style="thin">
        <color theme="3" tint="0.39985351115451523"/>
      </top>
      <bottom style="thin">
        <color theme="3" tint="0.39988402966399123"/>
      </bottom>
      <diagonal/>
    </border>
    <border>
      <left style="thin">
        <color theme="3" tint="0.39985351115451523"/>
      </left>
      <right style="thin">
        <color theme="3" tint="0.39985351115451523"/>
      </right>
      <top style="thin">
        <color theme="3" tint="0.39985351115451523"/>
      </top>
      <bottom/>
      <diagonal/>
    </border>
    <border>
      <left style="thin">
        <color theme="0"/>
      </left>
      <right style="thin">
        <color theme="3" tint="0.39988402966399123"/>
      </right>
      <top style="thin">
        <color theme="3" tint="0.39988402966399123"/>
      </top>
      <bottom style="thin">
        <color theme="0"/>
      </bottom>
      <diagonal/>
    </border>
    <border>
      <left style="thin">
        <color theme="3" tint="0.39988402966399123"/>
      </left>
      <right style="thin">
        <color theme="3" tint="0.39988402966399123"/>
      </right>
      <top style="thin">
        <color theme="0"/>
      </top>
      <bottom style="thin">
        <color theme="3" tint="0.39988402966399123"/>
      </bottom>
      <diagonal/>
    </border>
    <border>
      <left style="thick">
        <color theme="3" tint="0.39988402966399123"/>
      </left>
      <right style="thick">
        <color theme="3" tint="0.39988402966399123"/>
      </right>
      <top style="thick">
        <color theme="3" tint="0.39988402966399123"/>
      </top>
      <bottom style="thick">
        <color theme="3" tint="0.39988402966399123"/>
      </bottom>
      <diagonal/>
    </border>
    <border>
      <left style="thick">
        <color theme="3" tint="0.39988402966399123"/>
      </left>
      <right/>
      <top style="thick">
        <color theme="3" tint="0.39988402966399123"/>
      </top>
      <bottom/>
      <diagonal/>
    </border>
    <border>
      <left style="thin">
        <color theme="3" tint="0.39991454817346722"/>
      </left>
      <right style="thick">
        <color theme="3" tint="0.39991454817346722"/>
      </right>
      <top style="thick">
        <color theme="3" tint="0.39988402966399123"/>
      </top>
      <bottom/>
      <diagonal/>
    </border>
    <border>
      <left/>
      <right style="thin">
        <color theme="0"/>
      </right>
      <top style="thick">
        <color theme="3" tint="0.39988402966399123"/>
      </top>
      <bottom style="thin">
        <color theme="0"/>
      </bottom>
      <diagonal/>
    </border>
    <border>
      <left style="thick">
        <color theme="3" tint="0.39988402966399123"/>
      </left>
      <right style="thin">
        <color theme="0"/>
      </right>
      <top/>
      <bottom/>
      <diagonal/>
    </border>
    <border>
      <left/>
      <right style="thick">
        <color theme="3" tint="0.39988402966399123"/>
      </right>
      <top style="thin">
        <color theme="3" tint="0.39991454817346722"/>
      </top>
      <bottom style="thin">
        <color theme="3" tint="0.39991454817346722"/>
      </bottom>
      <diagonal/>
    </border>
    <border>
      <left style="thick">
        <color theme="3" tint="0.39988402966399123"/>
      </left>
      <right style="thin">
        <color theme="0"/>
      </right>
      <top style="thin">
        <color theme="3" tint="0.39988402966399123"/>
      </top>
      <bottom/>
      <diagonal/>
    </border>
    <border>
      <left style="thin">
        <color theme="3" tint="0.39988402966399123"/>
      </left>
      <right style="thick">
        <color theme="3" tint="0.39988402966399123"/>
      </right>
      <top style="thin">
        <color theme="3" tint="0.39988402966399123"/>
      </top>
      <bottom style="thin">
        <color theme="0"/>
      </bottom>
      <diagonal/>
    </border>
    <border>
      <left style="thick">
        <color theme="3" tint="0.39988402966399123"/>
      </left>
      <right style="thin">
        <color theme="0"/>
      </right>
      <top style="thin">
        <color theme="0"/>
      </top>
      <bottom style="thin">
        <color theme="3" tint="0.39988402966399123"/>
      </bottom>
      <diagonal/>
    </border>
    <border>
      <left/>
      <right style="thick">
        <color theme="3" tint="0.39988402966399123"/>
      </right>
      <top/>
      <bottom style="thin">
        <color theme="3" tint="0.39988402966399123"/>
      </bottom>
      <diagonal/>
    </border>
    <border>
      <left/>
      <right style="thick">
        <color theme="3" tint="0.39988402966399123"/>
      </right>
      <top style="thin">
        <color theme="0"/>
      </top>
      <bottom/>
      <diagonal/>
    </border>
    <border>
      <left/>
      <right style="thick">
        <color theme="3" tint="0.39988402966399123"/>
      </right>
      <top style="thin">
        <color theme="3" tint="0.39988402966399123"/>
      </top>
      <bottom/>
      <diagonal/>
    </border>
    <border>
      <left style="thin">
        <color theme="3" tint="0.39988402966399123"/>
      </left>
      <right style="thick">
        <color theme="3" tint="0.39988402966399123"/>
      </right>
      <top style="thin">
        <color theme="0"/>
      </top>
      <bottom style="thin">
        <color theme="3" tint="0.39988402966399123"/>
      </bottom>
      <diagonal/>
    </border>
    <border>
      <left style="thick">
        <color theme="3" tint="0.39988402966399123"/>
      </left>
      <right style="thin">
        <color theme="0"/>
      </right>
      <top/>
      <bottom style="thick">
        <color theme="3" tint="0.39988402966399123"/>
      </bottom>
      <diagonal/>
    </border>
    <border>
      <left style="thin">
        <color theme="0"/>
      </left>
      <right/>
      <top style="thin">
        <color theme="0"/>
      </top>
      <bottom style="thick">
        <color theme="3" tint="0.39988402966399123"/>
      </bottom>
      <diagonal/>
    </border>
    <border>
      <left style="thick">
        <color theme="3" tint="0.39985351115451523"/>
      </left>
      <right/>
      <top style="thick">
        <color theme="3" tint="0.39985351115451523"/>
      </top>
      <bottom style="thick">
        <color theme="3" tint="0.39988402966399123"/>
      </bottom>
      <diagonal/>
    </border>
    <border>
      <left style="thin">
        <color theme="3" tint="0.39991454817346722"/>
      </left>
      <right style="thick">
        <color theme="3" tint="0.39988402966399123"/>
      </right>
      <top style="thick">
        <color theme="3" tint="0.39985351115451523"/>
      </top>
      <bottom style="thick">
        <color theme="3" tint="0.39988402966399123"/>
      </bottom>
      <diagonal/>
    </border>
    <border>
      <left style="thin">
        <color theme="0"/>
      </left>
      <right style="thick">
        <color theme="3" tint="0.39991454817346722"/>
      </right>
      <top/>
      <bottom style="thin">
        <color theme="0"/>
      </bottom>
      <diagonal/>
    </border>
    <border>
      <left style="thick">
        <color theme="3" tint="0.39988402966399123"/>
      </left>
      <right style="thin">
        <color theme="0"/>
      </right>
      <top/>
      <bottom style="thin">
        <color theme="3" tint="0.39994506668294322"/>
      </bottom>
      <diagonal/>
    </border>
    <border>
      <left style="thick">
        <color theme="3" tint="0.39988402966399123"/>
      </left>
      <right style="thin">
        <color theme="0"/>
      </right>
      <top style="thin">
        <color theme="3" tint="0.39994506668294322"/>
      </top>
      <bottom/>
      <diagonal/>
    </border>
    <border>
      <left style="thin">
        <color theme="0"/>
      </left>
      <right style="thick">
        <color theme="3" tint="0.39988402966399123"/>
      </right>
      <top/>
      <bottom/>
      <diagonal/>
    </border>
    <border>
      <left style="thick">
        <color theme="3" tint="0.39988402966399123"/>
      </left>
      <right style="thin">
        <color theme="3" tint="0.39991454817346722"/>
      </right>
      <top style="thin">
        <color theme="0"/>
      </top>
      <bottom/>
      <diagonal/>
    </border>
    <border>
      <left style="thick">
        <color theme="3" tint="0.39988402966399123"/>
      </left>
      <right style="thin">
        <color theme="3" tint="0.39994506668294322"/>
      </right>
      <top style="thin">
        <color theme="0"/>
      </top>
      <bottom/>
      <diagonal/>
    </border>
    <border>
      <left style="thick">
        <color theme="3" tint="0.39988402966399123"/>
      </left>
      <right style="thin">
        <color theme="3" tint="0.39991454817346722"/>
      </right>
      <top style="thin">
        <color theme="0"/>
      </top>
      <bottom style="thin">
        <color theme="0"/>
      </bottom>
      <diagonal/>
    </border>
    <border>
      <left style="thin">
        <color theme="0"/>
      </left>
      <right style="thick">
        <color theme="3" tint="0.39988402966399123"/>
      </right>
      <top/>
      <bottom style="thick">
        <color theme="3" tint="0.39988402966399123"/>
      </bottom>
      <diagonal/>
    </border>
    <border>
      <left style="thick">
        <color theme="3" tint="0.39988402966399123"/>
      </left>
      <right style="thick">
        <color theme="3" tint="0.39988402966399123"/>
      </right>
      <top/>
      <bottom/>
      <diagonal/>
    </border>
    <border>
      <left style="thick">
        <color theme="3" tint="0.39985351115451523"/>
      </left>
      <right style="thick">
        <color theme="3" tint="0.39988402966399123"/>
      </right>
      <top/>
      <bottom style="thin">
        <color theme="3" tint="0.39997558519241921"/>
      </bottom>
      <diagonal/>
    </border>
    <border>
      <left style="thick">
        <color theme="3" tint="0.39988402966399123"/>
      </left>
      <right style="thick">
        <color theme="3" tint="0.39988402966399123"/>
      </right>
      <top/>
      <bottom style="thick">
        <color theme="3" tint="0.39985351115451523"/>
      </bottom>
      <diagonal/>
    </border>
    <border>
      <left style="thick">
        <color theme="3" tint="0.39985351115451523"/>
      </left>
      <right style="thick">
        <color theme="3" tint="0.39988402966399123"/>
      </right>
      <top/>
      <bottom style="thick">
        <color theme="3" tint="0.39985351115451523"/>
      </bottom>
      <diagonal/>
    </border>
    <border>
      <left style="thick">
        <color theme="3" tint="0.39988402966399123"/>
      </left>
      <right style="thick">
        <color theme="3" tint="0.39988402966399123"/>
      </right>
      <top style="thin">
        <color theme="3" tint="0.39991454817346722"/>
      </top>
      <bottom style="thin">
        <color theme="3" tint="0.39991454817346722"/>
      </bottom>
      <diagonal/>
    </border>
    <border>
      <left style="thick">
        <color theme="3" tint="0.39991454817346722"/>
      </left>
      <right style="thick">
        <color theme="3" tint="0.39988402966399123"/>
      </right>
      <top style="thin">
        <color theme="3" tint="0.39991454817346722"/>
      </top>
      <bottom/>
      <diagonal/>
    </border>
    <border>
      <left style="thick">
        <color theme="3" tint="0.39988402966399123"/>
      </left>
      <right style="thick">
        <color theme="3" tint="0.39988402966399123"/>
      </right>
      <top style="thick">
        <color theme="3" tint="0.39991454817346722"/>
      </top>
      <bottom style="thick">
        <color theme="3" tint="0.39988402966399123"/>
      </bottom>
      <diagonal/>
    </border>
    <border>
      <left style="thick">
        <color theme="3" tint="0.39985351115451523"/>
      </left>
      <right style="thin">
        <color indexed="64"/>
      </right>
      <top style="thick">
        <color theme="3" tint="0.39991454817346722"/>
      </top>
      <bottom style="thick">
        <color theme="3" tint="0.39988402966399123"/>
      </bottom>
      <diagonal/>
    </border>
    <border>
      <left style="thin">
        <color indexed="64"/>
      </left>
      <right style="thick">
        <color theme="3" tint="0.39985351115451523"/>
      </right>
      <top style="thick">
        <color theme="3" tint="0.39991454817346722"/>
      </top>
      <bottom style="thick">
        <color theme="3" tint="0.39988402966399123"/>
      </bottom>
      <diagonal/>
    </border>
    <border>
      <left/>
      <right style="thin">
        <color indexed="64"/>
      </right>
      <top style="thick">
        <color theme="3" tint="0.39991454817346722"/>
      </top>
      <bottom style="thick">
        <color theme="3" tint="0.39988402966399123"/>
      </bottom>
      <diagonal/>
    </border>
    <border>
      <left style="thin">
        <color indexed="64"/>
      </left>
      <right/>
      <top style="thick">
        <color theme="3" tint="0.39991454817346722"/>
      </top>
      <bottom style="thick">
        <color theme="3" tint="0.39988402966399123"/>
      </bottom>
      <diagonal/>
    </border>
    <border>
      <left style="thin">
        <color theme="0"/>
      </left>
      <right/>
      <top/>
      <bottom style="thin">
        <color theme="3" tint="0.39988402966399123"/>
      </bottom>
      <diagonal/>
    </border>
    <border>
      <left style="thin">
        <color theme="0"/>
      </left>
      <right style="thick">
        <color theme="3" tint="0.39988402966399123"/>
      </right>
      <top/>
      <bottom style="thin">
        <color theme="3" tint="0.39991454817346722"/>
      </bottom>
      <diagonal/>
    </border>
    <border>
      <left style="thick">
        <color theme="3" tint="0.39985351115451523"/>
      </left>
      <right style="thin">
        <color theme="0"/>
      </right>
      <top style="thick">
        <color theme="3" tint="0.39985351115451523"/>
      </top>
      <bottom style="thin">
        <color theme="0"/>
      </bottom>
      <diagonal/>
    </border>
    <border>
      <left/>
      <right style="thin">
        <color theme="0"/>
      </right>
      <top style="thick">
        <color theme="3" tint="0.39985351115451523"/>
      </top>
      <bottom style="thin">
        <color theme="0"/>
      </bottom>
      <diagonal/>
    </border>
    <border>
      <left style="thick">
        <color theme="3" tint="0.39985351115451523"/>
      </left>
      <right style="thin">
        <color theme="0"/>
      </right>
      <top style="thin">
        <color theme="0"/>
      </top>
      <bottom style="thin">
        <color theme="0"/>
      </bottom>
      <diagonal/>
    </border>
    <border>
      <left/>
      <right style="thick">
        <color theme="3" tint="0.39985351115451523"/>
      </right>
      <top style="thin">
        <color theme="0"/>
      </top>
      <bottom style="thin">
        <color theme="0"/>
      </bottom>
      <diagonal/>
    </border>
    <border>
      <left style="thick">
        <color theme="3" tint="0.39985351115451523"/>
      </left>
      <right style="thin">
        <color theme="0"/>
      </right>
      <top/>
      <bottom/>
      <diagonal/>
    </border>
    <border>
      <left style="thin">
        <color theme="0"/>
      </left>
      <right style="thick">
        <color theme="3" tint="0.39985351115451523"/>
      </right>
      <top style="thin">
        <color theme="0"/>
      </top>
      <bottom/>
      <diagonal/>
    </border>
    <border>
      <left style="thick">
        <color theme="3" tint="0.39985351115451523"/>
      </left>
      <right style="thin">
        <color theme="0"/>
      </right>
      <top style="thin">
        <color theme="0"/>
      </top>
      <bottom style="thick">
        <color theme="3" tint="0.39985351115451523"/>
      </bottom>
      <diagonal/>
    </border>
    <border>
      <left/>
      <right style="thin">
        <color theme="0"/>
      </right>
      <top/>
      <bottom style="thick">
        <color theme="3" tint="0.39985351115451523"/>
      </bottom>
      <diagonal/>
    </border>
    <border>
      <left style="thin">
        <color theme="0"/>
      </left>
      <right style="thin">
        <color theme="0"/>
      </right>
      <top/>
      <bottom style="thick">
        <color theme="3" tint="0.39985351115451523"/>
      </bottom>
      <diagonal/>
    </border>
    <border>
      <left style="thin">
        <color theme="0"/>
      </left>
      <right style="thick">
        <color theme="3" tint="0.39985351115451523"/>
      </right>
      <top style="thin">
        <color theme="0"/>
      </top>
      <bottom style="thick">
        <color theme="3" tint="0.39985351115451523"/>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ck">
        <color theme="3" tint="0.39988402966399123"/>
      </left>
      <right style="thick">
        <color theme="3" tint="0.39988402966399123"/>
      </right>
      <top style="thick">
        <color theme="3" tint="0.39985351115451523"/>
      </top>
      <bottom/>
      <diagonal/>
    </border>
    <border>
      <left style="thick">
        <color theme="3" tint="0.39988402966399123"/>
      </left>
      <right style="thick">
        <color theme="3" tint="0.39988402966399123"/>
      </right>
      <top/>
      <bottom style="thin">
        <color theme="3" tint="0.39991454817346722"/>
      </bottom>
      <diagonal/>
    </border>
    <border>
      <left style="thick">
        <color theme="3" tint="0.39988402966399123"/>
      </left>
      <right style="thick">
        <color theme="3" tint="0.39988402966399123"/>
      </right>
      <top style="thin">
        <color theme="3" tint="0.39991454817346722"/>
      </top>
      <bottom/>
      <diagonal/>
    </border>
    <border>
      <left style="thick">
        <color theme="3" tint="0.39988402966399123"/>
      </left>
      <right style="thin">
        <color theme="3" tint="0.39988402966399123"/>
      </right>
      <top style="thick">
        <color theme="3" tint="0.39985351115451523"/>
      </top>
      <bottom/>
      <diagonal/>
    </border>
    <border>
      <left style="thick">
        <color theme="3" tint="0.39988402966399123"/>
      </left>
      <right style="thin">
        <color theme="3" tint="0.39988402966399123"/>
      </right>
      <top/>
      <bottom style="thin">
        <color theme="3" tint="0.39991454817346722"/>
      </bottom>
      <diagonal/>
    </border>
    <border>
      <left style="thin">
        <color theme="3" tint="0.39988402966399123"/>
      </left>
      <right style="thin">
        <color theme="3" tint="0.39988402966399123"/>
      </right>
      <top style="thick">
        <color theme="3" tint="0.39985351115451523"/>
      </top>
      <bottom/>
      <diagonal/>
    </border>
    <border>
      <left style="thin">
        <color theme="3" tint="0.39988402966399123"/>
      </left>
      <right style="thin">
        <color theme="3" tint="0.39988402966399123"/>
      </right>
      <top/>
      <bottom style="thin">
        <color theme="3" tint="0.39991454817346722"/>
      </bottom>
      <diagonal/>
    </border>
    <border>
      <left style="thick">
        <color theme="3" tint="0.39988402966399123"/>
      </left>
      <right style="thin">
        <color theme="3" tint="0.39988402966399123"/>
      </right>
      <top style="thin">
        <color theme="3" tint="0.39991454817346722"/>
      </top>
      <bottom/>
      <diagonal/>
    </border>
    <border>
      <left style="thin">
        <color theme="3" tint="0.39988402966399123"/>
      </left>
      <right style="thin">
        <color theme="3" tint="0.39988402966399123"/>
      </right>
      <top style="thin">
        <color theme="3" tint="0.39991454817346722"/>
      </top>
      <bottom/>
      <diagonal/>
    </border>
    <border>
      <left style="thin">
        <color theme="3" tint="0.39988402966399123"/>
      </left>
      <right style="thick">
        <color theme="3" tint="0.39985351115451523"/>
      </right>
      <top style="thick">
        <color theme="3" tint="0.39985351115451523"/>
      </top>
      <bottom/>
      <diagonal/>
    </border>
    <border>
      <left style="thin">
        <color theme="3" tint="0.39988402966399123"/>
      </left>
      <right style="thick">
        <color theme="3" tint="0.39985351115451523"/>
      </right>
      <top/>
      <bottom style="thin">
        <color theme="3" tint="0.39991454817346722"/>
      </bottom>
      <diagonal/>
    </border>
    <border>
      <left style="thin">
        <color theme="3" tint="0.39988402966399123"/>
      </left>
      <right style="thick">
        <color theme="3" tint="0.39985351115451523"/>
      </right>
      <top style="thin">
        <color theme="3" tint="0.39991454817346722"/>
      </top>
      <bottom/>
      <diagonal/>
    </border>
    <border>
      <left style="thin">
        <color theme="3" tint="0.39988402966399123"/>
      </left>
      <right style="thick">
        <color theme="3" tint="0.39988402966399123"/>
      </right>
      <top style="thick">
        <color theme="3" tint="0.39985351115451523"/>
      </top>
      <bottom/>
      <diagonal/>
    </border>
    <border>
      <left style="thin">
        <color theme="3" tint="0.39988402966399123"/>
      </left>
      <right style="thick">
        <color theme="3" tint="0.39988402966399123"/>
      </right>
      <top/>
      <bottom style="thin">
        <color theme="3" tint="0.39991454817346722"/>
      </bottom>
      <diagonal/>
    </border>
    <border>
      <left style="thin">
        <color theme="3" tint="0.39988402966399123"/>
      </left>
      <right style="thick">
        <color theme="3" tint="0.39988402966399123"/>
      </right>
      <top style="thin">
        <color theme="3" tint="0.39991454817346722"/>
      </top>
      <bottom/>
      <diagonal/>
    </border>
    <border>
      <left style="thick">
        <color theme="3" tint="0.39991454817346722"/>
      </left>
      <right style="thick">
        <color theme="3" tint="0.39988402966399123"/>
      </right>
      <top style="thick">
        <color theme="3" tint="0.39985351115451523"/>
      </top>
      <bottom/>
      <diagonal/>
    </border>
    <border>
      <left style="thick">
        <color theme="3" tint="0.39991454817346722"/>
      </left>
      <right style="thick">
        <color theme="3" tint="0.39988402966399123"/>
      </right>
      <top/>
      <bottom style="thin">
        <color theme="3" tint="0.39991454817346722"/>
      </bottom>
      <diagonal/>
    </border>
    <border>
      <left style="medium">
        <color rgb="FFABABAB"/>
      </left>
      <right style="medium">
        <color rgb="FFABABAB"/>
      </right>
      <top style="medium">
        <color rgb="FFABABAB"/>
      </top>
      <bottom style="medium">
        <color rgb="FFABABAB"/>
      </bottom>
      <diagonal/>
    </border>
    <border>
      <left/>
      <right style="medium">
        <color rgb="FFABABAB"/>
      </right>
      <top style="medium">
        <color rgb="FFABABAB"/>
      </top>
      <bottom style="medium">
        <color rgb="FFABABAB"/>
      </bottom>
      <diagonal/>
    </border>
    <border>
      <left style="medium">
        <color rgb="FFABABAB"/>
      </left>
      <right style="medium">
        <color rgb="FFABABAB"/>
      </right>
      <top/>
      <bottom style="medium">
        <color rgb="FFABABAB"/>
      </bottom>
      <diagonal/>
    </border>
    <border>
      <left/>
      <right style="medium">
        <color rgb="FFABABAB"/>
      </right>
      <top/>
      <bottom style="medium">
        <color rgb="FFABABAB"/>
      </bottom>
      <diagonal/>
    </border>
    <border>
      <left style="thick">
        <color theme="3" tint="0.39991454817346722"/>
      </left>
      <right style="thin">
        <color theme="3" tint="0.39991454817346722"/>
      </right>
      <top/>
      <bottom style="thin">
        <color theme="3" tint="0.39991454817346722"/>
      </bottom>
      <diagonal/>
    </border>
    <border>
      <left style="thick">
        <color theme="3" tint="0.39994506668294322"/>
      </left>
      <right/>
      <top style="thin">
        <color theme="0"/>
      </top>
      <bottom style="thin">
        <color theme="0"/>
      </bottom>
      <diagonal/>
    </border>
    <border>
      <left style="thin">
        <color theme="0"/>
      </left>
      <right style="thick">
        <color theme="3" tint="0.39991454817346722"/>
      </right>
      <top style="thin">
        <color theme="0"/>
      </top>
      <bottom/>
      <diagonal/>
    </border>
    <border>
      <left/>
      <right style="thick">
        <color theme="3" tint="0.39991454817346722"/>
      </right>
      <top/>
      <bottom/>
      <diagonal/>
    </border>
  </borders>
  <cellStyleXfs count="8">
    <xf numFmtId="0" fontId="0" fillId="0" borderId="0"/>
    <xf numFmtId="9" fontId="7" fillId="0" borderId="0" applyFont="0" applyFill="0" applyBorder="0" applyAlignment="0" applyProtection="0"/>
    <xf numFmtId="0" fontId="6" fillId="0" borderId="0"/>
    <xf numFmtId="0" fontId="5" fillId="0" borderId="0"/>
    <xf numFmtId="0" fontId="7" fillId="0" borderId="0"/>
    <xf numFmtId="0" fontId="4" fillId="0" borderId="0"/>
    <xf numFmtId="0" fontId="49" fillId="0" borderId="0" applyNumberFormat="0" applyFill="0" applyBorder="0" applyAlignment="0" applyProtection="0"/>
    <xf numFmtId="0" fontId="65" fillId="0" borderId="0" applyNumberFormat="0" applyFill="0" applyBorder="0" applyAlignment="0" applyProtection="0"/>
  </cellStyleXfs>
  <cellXfs count="887">
    <xf numFmtId="0" fontId="0" fillId="0" borderId="0" xfId="0"/>
    <xf numFmtId="0" fontId="8" fillId="0" borderId="0" xfId="0" applyFont="1" applyProtection="1">
      <protection locked="0"/>
    </xf>
    <xf numFmtId="0" fontId="10" fillId="0" borderId="0" xfId="0" applyFont="1"/>
    <xf numFmtId="0" fontId="0" fillId="0" borderId="0" xfId="0" applyAlignment="1">
      <alignment horizontal="center"/>
    </xf>
    <xf numFmtId="0" fontId="8" fillId="0" borderId="0" xfId="0" applyFont="1"/>
    <xf numFmtId="0" fontId="15" fillId="0" borderId="0" xfId="0" applyFont="1"/>
    <xf numFmtId="0" fontId="9" fillId="0" borderId="0" xfId="0" applyFont="1" applyAlignment="1">
      <alignment horizontal="right"/>
    </xf>
    <xf numFmtId="4" fontId="9" fillId="0" borderId="0" xfId="0" applyNumberFormat="1" applyFont="1" applyAlignment="1">
      <alignment horizontal="right"/>
    </xf>
    <xf numFmtId="0" fontId="13" fillId="0" borderId="4" xfId="0" applyFont="1" applyBorder="1"/>
    <xf numFmtId="0" fontId="9" fillId="0" borderId="5" xfId="0" applyFont="1" applyBorder="1" applyAlignment="1">
      <alignment horizontal="center" wrapText="1"/>
    </xf>
    <xf numFmtId="0" fontId="12" fillId="0" borderId="3" xfId="0" applyFont="1" applyBorder="1" applyAlignment="1">
      <alignment wrapText="1"/>
    </xf>
    <xf numFmtId="3" fontId="12" fillId="0" borderId="0" xfId="0" applyNumberFormat="1" applyFont="1" applyAlignment="1">
      <alignment wrapText="1"/>
    </xf>
    <xf numFmtId="0" fontId="14" fillId="0" borderId="0" xfId="0" applyFont="1" applyAlignment="1">
      <alignment horizontal="center"/>
    </xf>
    <xf numFmtId="0" fontId="12" fillId="0" borderId="0" xfId="0" applyFont="1" applyAlignment="1">
      <alignment wrapText="1"/>
    </xf>
    <xf numFmtId="0" fontId="16" fillId="0" borderId="3" xfId="0" applyFont="1" applyBorder="1" applyAlignment="1">
      <alignment wrapText="1"/>
    </xf>
    <xf numFmtId="0" fontId="16" fillId="0" borderId="0" xfId="0" applyFont="1" applyAlignment="1">
      <alignment wrapText="1"/>
    </xf>
    <xf numFmtId="9" fontId="9" fillId="0" borderId="0" xfId="0" applyNumberFormat="1" applyFont="1" applyAlignment="1">
      <alignment horizontal="right"/>
    </xf>
    <xf numFmtId="0" fontId="12" fillId="0" borderId="0" xfId="0" applyFont="1"/>
    <xf numFmtId="0" fontId="14" fillId="0" borderId="6" xfId="0" applyFont="1" applyBorder="1" applyAlignment="1">
      <alignment horizontal="center"/>
    </xf>
    <xf numFmtId="0" fontId="9" fillId="0" borderId="0" xfId="0" applyFont="1" applyAlignment="1">
      <alignment horizontal="center" wrapText="1"/>
    </xf>
    <xf numFmtId="0" fontId="17" fillId="0" borderId="0" xfId="0" applyFont="1"/>
    <xf numFmtId="0" fontId="9" fillId="0" borderId="7" xfId="0" applyFont="1" applyBorder="1" applyAlignment="1">
      <alignment horizontal="center" wrapText="1"/>
    </xf>
    <xf numFmtId="0" fontId="9" fillId="0" borderId="7" xfId="0" applyFont="1" applyBorder="1" applyAlignment="1">
      <alignment horizontal="center"/>
    </xf>
    <xf numFmtId="40" fontId="11" fillId="3" borderId="8" xfId="0" applyNumberFormat="1" applyFont="1" applyFill="1" applyBorder="1" applyAlignment="1" applyProtection="1">
      <alignment wrapText="1"/>
      <protection locked="0"/>
    </xf>
    <xf numFmtId="40" fontId="11" fillId="3" borderId="7" xfId="0" applyNumberFormat="1" applyFont="1" applyFill="1" applyBorder="1" applyAlignment="1" applyProtection="1">
      <alignment wrapText="1"/>
      <protection locked="0"/>
    </xf>
    <xf numFmtId="40" fontId="11" fillId="3" borderId="9" xfId="0" applyNumberFormat="1" applyFont="1" applyFill="1" applyBorder="1" applyAlignment="1">
      <alignment wrapText="1"/>
    </xf>
    <xf numFmtId="40" fontId="11" fillId="3" borderId="10" xfId="0" applyNumberFormat="1" applyFont="1" applyFill="1" applyBorder="1" applyAlignment="1" applyProtection="1">
      <alignment wrapText="1"/>
      <protection locked="0"/>
    </xf>
    <xf numFmtId="40" fontId="11" fillId="3" borderId="0" xfId="0" applyNumberFormat="1" applyFont="1" applyFill="1" applyAlignment="1" applyProtection="1">
      <alignment wrapText="1"/>
      <protection locked="0"/>
    </xf>
    <xf numFmtId="40" fontId="11" fillId="3" borderId="11" xfId="0" applyNumberFormat="1" applyFont="1" applyFill="1" applyBorder="1" applyAlignment="1">
      <alignment wrapText="1"/>
    </xf>
    <xf numFmtId="40" fontId="11" fillId="3" borderId="10" xfId="0" applyNumberFormat="1" applyFont="1" applyFill="1" applyBorder="1" applyAlignment="1">
      <alignment wrapText="1"/>
    </xf>
    <xf numFmtId="40" fontId="11" fillId="3" borderId="0" xfId="0" applyNumberFormat="1" applyFont="1" applyFill="1" applyAlignment="1">
      <alignment wrapText="1"/>
    </xf>
    <xf numFmtId="40" fontId="9" fillId="3" borderId="12" xfId="0" applyNumberFormat="1" applyFont="1" applyFill="1" applyBorder="1" applyAlignment="1">
      <alignment wrapText="1"/>
    </xf>
    <xf numFmtId="40" fontId="9" fillId="3" borderId="13" xfId="0" applyNumberFormat="1" applyFont="1" applyFill="1" applyBorder="1" applyAlignment="1">
      <alignment wrapText="1"/>
    </xf>
    <xf numFmtId="40" fontId="9" fillId="3" borderId="14" xfId="0" applyNumberFormat="1" applyFont="1" applyFill="1" applyBorder="1" applyAlignment="1">
      <alignment wrapText="1"/>
    </xf>
    <xf numFmtId="0" fontId="18" fillId="0" borderId="0" xfId="0" applyFont="1"/>
    <xf numFmtId="0" fontId="14" fillId="0" borderId="18" xfId="0" applyFont="1" applyBorder="1" applyAlignment="1">
      <alignment horizontal="center"/>
    </xf>
    <xf numFmtId="0" fontId="19" fillId="0" borderId="0" xfId="0" applyFont="1"/>
    <xf numFmtId="3" fontId="12" fillId="0" borderId="1" xfId="0" applyNumberFormat="1" applyFont="1" applyBorder="1" applyAlignment="1">
      <alignment wrapText="1"/>
    </xf>
    <xf numFmtId="3" fontId="12" fillId="0" borderId="2" xfId="0" applyNumberFormat="1" applyFont="1" applyBorder="1" applyAlignment="1">
      <alignment wrapText="1"/>
    </xf>
    <xf numFmtId="0" fontId="13" fillId="0" borderId="0" xfId="0" applyFont="1"/>
    <xf numFmtId="3" fontId="8" fillId="0" borderId="0" xfId="0" applyNumberFormat="1" applyFont="1"/>
    <xf numFmtId="3" fontId="8" fillId="0" borderId="0" xfId="0" quotePrefix="1" applyNumberFormat="1" applyFont="1"/>
    <xf numFmtId="3" fontId="8" fillId="4" borderId="0" xfId="0" applyNumberFormat="1" applyFont="1" applyFill="1"/>
    <xf numFmtId="3" fontId="8" fillId="5" borderId="0" xfId="0" applyNumberFormat="1" applyFont="1" applyFill="1"/>
    <xf numFmtId="0" fontId="21" fillId="0" borderId="0" xfId="0" applyFont="1"/>
    <xf numFmtId="0" fontId="22" fillId="0" borderId="0" xfId="0" applyFont="1" applyAlignment="1">
      <alignment horizontal="right"/>
    </xf>
    <xf numFmtId="0" fontId="21" fillId="0" borderId="0" xfId="0" applyFont="1" applyProtection="1">
      <protection locked="0"/>
    </xf>
    <xf numFmtId="0" fontId="22" fillId="0" borderId="0" xfId="0" applyFont="1" applyProtection="1">
      <protection locked="0"/>
    </xf>
    <xf numFmtId="0" fontId="5" fillId="0" borderId="0" xfId="3" applyProtection="1">
      <protection locked="0"/>
    </xf>
    <xf numFmtId="3" fontId="27" fillId="0" borderId="0" xfId="3" applyNumberFormat="1" applyFont="1" applyProtection="1">
      <protection locked="0"/>
    </xf>
    <xf numFmtId="0" fontId="22" fillId="0" borderId="0" xfId="0" applyFont="1"/>
    <xf numFmtId="0" fontId="5" fillId="0" borderId="0" xfId="3"/>
    <xf numFmtId="0" fontId="22" fillId="0" borderId="0" xfId="0" applyFont="1" applyAlignment="1">
      <alignment horizontal="center"/>
    </xf>
    <xf numFmtId="3" fontId="21" fillId="0" borderId="0" xfId="0" applyNumberFormat="1" applyFont="1"/>
    <xf numFmtId="164" fontId="21" fillId="0" borderId="0" xfId="0" applyNumberFormat="1" applyFont="1"/>
    <xf numFmtId="0" fontId="4" fillId="0" borderId="0" xfId="5" applyProtection="1">
      <protection locked="0"/>
    </xf>
    <xf numFmtId="0" fontId="27" fillId="0" borderId="0" xfId="5" applyFont="1" applyProtection="1">
      <protection locked="0"/>
    </xf>
    <xf numFmtId="0" fontId="4" fillId="0" borderId="0" xfId="5"/>
    <xf numFmtId="0" fontId="21" fillId="0" borderId="25" xfId="0" applyFont="1" applyBorder="1"/>
    <xf numFmtId="0" fontId="21" fillId="0" borderId="28" xfId="0" applyFont="1" applyBorder="1"/>
    <xf numFmtId="3" fontId="22" fillId="0" borderId="0" xfId="0" applyNumberFormat="1" applyFont="1"/>
    <xf numFmtId="3" fontId="22" fillId="0" borderId="26" xfId="0" applyNumberFormat="1" applyFont="1" applyBorder="1"/>
    <xf numFmtId="3" fontId="21" fillId="0" borderId="33" xfId="0" applyNumberFormat="1" applyFont="1" applyBorder="1"/>
    <xf numFmtId="3" fontId="21" fillId="0" borderId="34" xfId="0" applyNumberFormat="1" applyFont="1" applyBorder="1"/>
    <xf numFmtId="3" fontId="21" fillId="0" borderId="30" xfId="0" applyNumberFormat="1" applyFont="1" applyBorder="1"/>
    <xf numFmtId="3" fontId="21" fillId="0" borderId="32" xfId="0" applyNumberFormat="1" applyFont="1" applyBorder="1"/>
    <xf numFmtId="164" fontId="25" fillId="0" borderId="25" xfId="0" applyNumberFormat="1" applyFont="1" applyBorder="1"/>
    <xf numFmtId="164" fontId="21" fillId="0" borderId="26" xfId="0" applyNumberFormat="1" applyFont="1" applyBorder="1"/>
    <xf numFmtId="3" fontId="21" fillId="0" borderId="43" xfId="0" applyNumberFormat="1" applyFont="1" applyBorder="1" applyAlignment="1">
      <alignment horizontal="right" vertical="center"/>
    </xf>
    <xf numFmtId="3" fontId="21" fillId="0" borderId="44" xfId="0" applyNumberFormat="1" applyFont="1" applyBorder="1" applyAlignment="1">
      <alignment horizontal="right" vertical="center"/>
    </xf>
    <xf numFmtId="3" fontId="21" fillId="0" borderId="46" xfId="0" applyNumberFormat="1" applyFont="1" applyBorder="1" applyAlignment="1">
      <alignment horizontal="right" vertical="center"/>
    </xf>
    <xf numFmtId="3" fontId="21" fillId="0" borderId="47" xfId="0" applyNumberFormat="1" applyFont="1" applyBorder="1" applyAlignment="1">
      <alignment horizontal="right" vertical="center"/>
    </xf>
    <xf numFmtId="3" fontId="21" fillId="0" borderId="48" xfId="0" applyNumberFormat="1" applyFont="1" applyBorder="1" applyAlignment="1">
      <alignment horizontal="right" vertical="center"/>
    </xf>
    <xf numFmtId="3" fontId="21" fillId="0" borderId="49" xfId="0" applyNumberFormat="1" applyFont="1" applyBorder="1" applyAlignment="1">
      <alignment horizontal="right" vertical="center"/>
    </xf>
    <xf numFmtId="3" fontId="21" fillId="0" borderId="52" xfId="0" applyNumberFormat="1" applyFont="1" applyBorder="1" applyAlignment="1">
      <alignment horizontal="right" vertical="center"/>
    </xf>
    <xf numFmtId="3" fontId="21" fillId="0" borderId="31" xfId="0" applyNumberFormat="1" applyFont="1" applyBorder="1" applyAlignment="1">
      <alignment horizontal="right" vertical="center"/>
    </xf>
    <xf numFmtId="3" fontId="21" fillId="0" borderId="53" xfId="0" applyNumberFormat="1" applyFont="1" applyBorder="1" applyAlignment="1">
      <alignment horizontal="right" vertical="center"/>
    </xf>
    <xf numFmtId="3" fontId="21" fillId="0" borderId="55" xfId="0" applyNumberFormat="1" applyFont="1" applyBorder="1" applyAlignment="1">
      <alignment horizontal="right" vertical="center"/>
    </xf>
    <xf numFmtId="3" fontId="21" fillId="0" borderId="58" xfId="0" applyNumberFormat="1" applyFont="1" applyBorder="1" applyAlignment="1">
      <alignment horizontal="right" vertical="center"/>
    </xf>
    <xf numFmtId="0" fontId="22" fillId="0" borderId="59" xfId="0" applyFont="1" applyBorder="1" applyAlignment="1">
      <alignment horizontal="right"/>
    </xf>
    <xf numFmtId="0" fontId="21" fillId="0" borderId="60" xfId="0" applyFont="1" applyBorder="1"/>
    <xf numFmtId="0" fontId="21" fillId="0" borderId="61" xfId="0" applyFont="1" applyBorder="1"/>
    <xf numFmtId="0" fontId="21" fillId="0" borderId="63" xfId="0" applyFont="1" applyBorder="1"/>
    <xf numFmtId="0" fontId="39" fillId="0" borderId="64" xfId="0" applyFont="1" applyBorder="1"/>
    <xf numFmtId="0" fontId="21" fillId="0" borderId="62" xfId="0" applyFont="1" applyBorder="1"/>
    <xf numFmtId="0" fontId="21" fillId="0" borderId="64" xfId="0" applyFont="1" applyBorder="1"/>
    <xf numFmtId="0" fontId="21" fillId="0" borderId="67" xfId="0" applyFont="1" applyBorder="1"/>
    <xf numFmtId="0" fontId="22" fillId="0" borderId="61" xfId="0" applyFont="1" applyBorder="1" applyAlignment="1">
      <alignment horizontal="center"/>
    </xf>
    <xf numFmtId="0" fontId="21" fillId="0" borderId="73" xfId="0" applyFont="1" applyBorder="1"/>
    <xf numFmtId="0" fontId="21" fillId="0" borderId="74" xfId="0" applyFont="1" applyBorder="1"/>
    <xf numFmtId="0" fontId="21" fillId="0" borderId="75" xfId="0" applyFont="1" applyBorder="1"/>
    <xf numFmtId="0" fontId="21" fillId="0" borderId="76" xfId="0" applyFont="1" applyBorder="1"/>
    <xf numFmtId="0" fontId="22" fillId="0" borderId="73" xfId="0" applyFont="1" applyBorder="1" applyAlignment="1">
      <alignment horizontal="center"/>
    </xf>
    <xf numFmtId="0" fontId="21" fillId="0" borderId="78" xfId="0" applyFont="1" applyBorder="1"/>
    <xf numFmtId="2" fontId="22" fillId="0" borderId="60" xfId="0" applyNumberFormat="1" applyFont="1" applyBorder="1" applyAlignment="1">
      <alignment horizontal="center"/>
    </xf>
    <xf numFmtId="0" fontId="22" fillId="0" borderId="60" xfId="0" applyFont="1" applyBorder="1" applyAlignment="1">
      <alignment horizontal="center"/>
    </xf>
    <xf numFmtId="3" fontId="21" fillId="0" borderId="60" xfId="0" applyNumberFormat="1" applyFont="1" applyBorder="1"/>
    <xf numFmtId="3" fontId="21" fillId="0" borderId="81" xfId="0" applyNumberFormat="1" applyFont="1" applyBorder="1" applyAlignment="1">
      <alignment horizontal="right" vertical="center"/>
    </xf>
    <xf numFmtId="3" fontId="21" fillId="0" borderId="32" xfId="0" applyNumberFormat="1" applyFont="1" applyBorder="1" applyAlignment="1">
      <alignment horizontal="right" vertical="center"/>
    </xf>
    <xf numFmtId="3" fontId="21" fillId="0" borderId="82" xfId="0" applyNumberFormat="1" applyFont="1" applyBorder="1" applyAlignment="1">
      <alignment horizontal="right" vertical="center"/>
    </xf>
    <xf numFmtId="0" fontId="21" fillId="0" borderId="83" xfId="0" applyFont="1" applyBorder="1"/>
    <xf numFmtId="3" fontId="21" fillId="0" borderId="83" xfId="0" applyNumberFormat="1" applyFont="1" applyBorder="1"/>
    <xf numFmtId="3" fontId="21" fillId="0" borderId="27" xfId="0" applyNumberFormat="1" applyFont="1" applyBorder="1"/>
    <xf numFmtId="3" fontId="21" fillId="0" borderId="85" xfId="0" applyNumberFormat="1" applyFont="1" applyBorder="1" applyAlignment="1">
      <alignment horizontal="right" vertical="center"/>
    </xf>
    <xf numFmtId="3" fontId="21" fillId="0" borderId="86" xfId="0" applyNumberFormat="1" applyFont="1" applyBorder="1" applyAlignment="1">
      <alignment horizontal="right" vertical="center"/>
    </xf>
    <xf numFmtId="3" fontId="21" fillId="0" borderId="87" xfId="0" applyNumberFormat="1" applyFont="1" applyBorder="1" applyAlignment="1">
      <alignment horizontal="right" vertical="center"/>
    </xf>
    <xf numFmtId="0" fontId="21" fillId="0" borderId="72" xfId="0" applyFont="1" applyBorder="1"/>
    <xf numFmtId="3" fontId="21" fillId="0" borderId="72" xfId="0" applyNumberFormat="1" applyFont="1" applyBorder="1"/>
    <xf numFmtId="3" fontId="21" fillId="0" borderId="77" xfId="0" applyNumberFormat="1" applyFont="1" applyBorder="1"/>
    <xf numFmtId="3" fontId="21" fillId="0" borderId="68" xfId="0" applyNumberFormat="1" applyFont="1" applyBorder="1"/>
    <xf numFmtId="3" fontId="21" fillId="0" borderId="89" xfId="0" applyNumberFormat="1" applyFont="1" applyBorder="1"/>
    <xf numFmtId="3" fontId="21" fillId="0" borderId="90" xfId="0" applyNumberFormat="1" applyFont="1" applyBorder="1" applyAlignment="1">
      <alignment horizontal="right" vertical="center"/>
    </xf>
    <xf numFmtId="3" fontId="21" fillId="0" borderId="91" xfId="0" applyNumberFormat="1" applyFont="1" applyBorder="1"/>
    <xf numFmtId="3" fontId="21" fillId="0" borderId="69" xfId="0" applyNumberFormat="1" applyFont="1" applyBorder="1"/>
    <xf numFmtId="3" fontId="21" fillId="0" borderId="62" xfId="0" applyNumberFormat="1" applyFont="1" applyBorder="1"/>
    <xf numFmtId="3" fontId="21" fillId="0" borderId="92" xfId="0" applyNumberFormat="1" applyFont="1" applyBorder="1"/>
    <xf numFmtId="3" fontId="21" fillId="0" borderId="93" xfId="0" applyNumberFormat="1" applyFont="1" applyBorder="1" applyAlignment="1">
      <alignment horizontal="right" vertical="center"/>
    </xf>
    <xf numFmtId="3" fontId="21" fillId="0" borderId="61" xfId="0" applyNumberFormat="1" applyFont="1" applyBorder="1"/>
    <xf numFmtId="3" fontId="21" fillId="0" borderId="78" xfId="0" applyNumberFormat="1" applyFont="1" applyBorder="1"/>
    <xf numFmtId="3" fontId="22" fillId="0" borderId="27" xfId="0" applyNumberFormat="1" applyFont="1" applyBorder="1" applyAlignment="1">
      <alignment horizontal="right"/>
    </xf>
    <xf numFmtId="0" fontId="21" fillId="0" borderId="61" xfId="0" applyFont="1" applyBorder="1" applyAlignment="1">
      <alignment horizontal="center"/>
    </xf>
    <xf numFmtId="3" fontId="21" fillId="0" borderId="96" xfId="0" applyNumberFormat="1" applyFont="1" applyBorder="1"/>
    <xf numFmtId="3" fontId="21" fillId="0" borderId="73" xfId="0" applyNumberFormat="1" applyFont="1" applyBorder="1"/>
    <xf numFmtId="2" fontId="22" fillId="0" borderId="0" xfId="0" applyNumberFormat="1" applyFont="1" applyAlignment="1">
      <alignment horizontal="center"/>
    </xf>
    <xf numFmtId="3" fontId="22" fillId="0" borderId="99" xfId="0" applyNumberFormat="1" applyFont="1" applyBorder="1" applyAlignment="1">
      <alignment horizontal="right"/>
    </xf>
    <xf numFmtId="0" fontId="22" fillId="0" borderId="99" xfId="0" applyFont="1" applyBorder="1" applyAlignment="1">
      <alignment horizontal="right"/>
    </xf>
    <xf numFmtId="0" fontId="21" fillId="0" borderId="99" xfId="0" applyFont="1" applyBorder="1" applyAlignment="1">
      <alignment horizontal="right"/>
    </xf>
    <xf numFmtId="3" fontId="38" fillId="0" borderId="99" xfId="0" applyNumberFormat="1" applyFont="1" applyBorder="1" applyAlignment="1">
      <alignment horizontal="right" vertical="center"/>
    </xf>
    <xf numFmtId="0" fontId="22" fillId="0" borderId="26" xfId="0" applyFont="1" applyBorder="1"/>
    <xf numFmtId="0" fontId="21" fillId="0" borderId="102" xfId="0" applyFont="1" applyBorder="1"/>
    <xf numFmtId="0" fontId="21" fillId="0" borderId="60" xfId="0" applyFont="1" applyBorder="1" applyAlignment="1">
      <alignment horizontal="left" vertical="center"/>
    </xf>
    <xf numFmtId="2" fontId="22" fillId="0" borderId="61" xfId="0" applyNumberFormat="1" applyFont="1" applyBorder="1" applyAlignment="1">
      <alignment horizontal="center"/>
    </xf>
    <xf numFmtId="0" fontId="22" fillId="0" borderId="61" xfId="0" applyFont="1" applyBorder="1" applyAlignment="1">
      <alignment horizontal="right"/>
    </xf>
    <xf numFmtId="0" fontId="22" fillId="0" borderId="61" xfId="0" applyFont="1" applyBorder="1"/>
    <xf numFmtId="0" fontId="21" fillId="0" borderId="61" xfId="0" applyFont="1" applyBorder="1" applyAlignment="1">
      <alignment horizontal="right"/>
    </xf>
    <xf numFmtId="2" fontId="21" fillId="0" borderId="0" xfId="0" applyNumberFormat="1" applyFont="1"/>
    <xf numFmtId="164" fontId="21" fillId="0" borderId="34" xfId="0" applyNumberFormat="1" applyFont="1" applyBorder="1"/>
    <xf numFmtId="0" fontId="21" fillId="0" borderId="118" xfId="0" applyFont="1" applyBorder="1"/>
    <xf numFmtId="0" fontId="21" fillId="0" borderId="119" xfId="0" applyFont="1" applyBorder="1"/>
    <xf numFmtId="3" fontId="22" fillId="0" borderId="118" xfId="0" applyNumberFormat="1" applyFont="1" applyBorder="1"/>
    <xf numFmtId="3" fontId="22" fillId="0" borderId="119" xfId="0" applyNumberFormat="1" applyFont="1" applyBorder="1"/>
    <xf numFmtId="3" fontId="21" fillId="0" borderId="120" xfId="0" applyNumberFormat="1" applyFont="1" applyBorder="1"/>
    <xf numFmtId="3" fontId="21" fillId="0" borderId="121" xfId="0" applyNumberFormat="1" applyFont="1" applyBorder="1"/>
    <xf numFmtId="0" fontId="21" fillId="0" borderId="104" xfId="0" applyFont="1" applyBorder="1"/>
    <xf numFmtId="0" fontId="21" fillId="0" borderId="108" xfId="0" applyFont="1" applyBorder="1"/>
    <xf numFmtId="0" fontId="21" fillId="0" borderId="107" xfId="0" applyFont="1" applyBorder="1"/>
    <xf numFmtId="0" fontId="21" fillId="0" borderId="106" xfId="0" applyFont="1" applyBorder="1"/>
    <xf numFmtId="0" fontId="21" fillId="0" borderId="123" xfId="0" applyFont="1" applyBorder="1"/>
    <xf numFmtId="3" fontId="21" fillId="0" borderId="125" xfId="0" applyNumberFormat="1" applyFont="1" applyBorder="1" applyAlignment="1">
      <alignment horizontal="right" vertical="center"/>
    </xf>
    <xf numFmtId="3" fontId="21" fillId="0" borderId="126" xfId="0" applyNumberFormat="1" applyFont="1" applyBorder="1" applyAlignment="1">
      <alignment horizontal="right" vertical="center"/>
    </xf>
    <xf numFmtId="0" fontId="22" fillId="0" borderId="104" xfId="0" applyFont="1" applyBorder="1"/>
    <xf numFmtId="3" fontId="21" fillId="0" borderId="130" xfId="0" applyNumberFormat="1" applyFont="1" applyBorder="1" applyAlignment="1">
      <alignment horizontal="right" vertical="center"/>
    </xf>
    <xf numFmtId="3" fontId="21" fillId="0" borderId="131" xfId="0" applyNumberFormat="1" applyFont="1" applyBorder="1" applyAlignment="1">
      <alignment horizontal="right" vertical="center"/>
    </xf>
    <xf numFmtId="3" fontId="21" fillId="0" borderId="132" xfId="0" applyNumberFormat="1" applyFont="1" applyBorder="1" applyAlignment="1">
      <alignment horizontal="right" vertical="center"/>
    </xf>
    <xf numFmtId="3" fontId="21" fillId="0" borderId="133" xfId="0" applyNumberFormat="1" applyFont="1" applyBorder="1" applyAlignment="1">
      <alignment horizontal="right" vertical="center"/>
    </xf>
    <xf numFmtId="3" fontId="21" fillId="0" borderId="134" xfId="0" applyNumberFormat="1" applyFont="1" applyBorder="1" applyAlignment="1">
      <alignment horizontal="right" vertical="center"/>
    </xf>
    <xf numFmtId="0" fontId="21" fillId="0" borderId="135" xfId="0" applyFont="1" applyBorder="1"/>
    <xf numFmtId="2" fontId="0" fillId="0" borderId="67" xfId="0" applyNumberFormat="1" applyBorder="1"/>
    <xf numFmtId="0" fontId="21" fillId="0" borderId="140" xfId="0" applyFont="1" applyBorder="1"/>
    <xf numFmtId="0" fontId="22" fillId="0" borderId="141" xfId="0" applyFont="1" applyBorder="1" applyAlignment="1">
      <alignment horizontal="center"/>
    </xf>
    <xf numFmtId="0" fontId="22" fillId="0" borderId="62" xfId="0" applyFont="1" applyBorder="1" applyAlignment="1">
      <alignment horizontal="center"/>
    </xf>
    <xf numFmtId="0" fontId="21" fillId="0" borderId="142" xfId="0" applyFont="1" applyBorder="1"/>
    <xf numFmtId="0" fontId="21" fillId="0" borderId="143" xfId="0" applyFont="1" applyBorder="1"/>
    <xf numFmtId="0" fontId="21" fillId="0" borderId="65" xfId="0" applyFont="1" applyBorder="1"/>
    <xf numFmtId="0" fontId="21" fillId="0" borderId="144" xfId="0" applyFont="1" applyBorder="1"/>
    <xf numFmtId="2" fontId="22" fillId="0" borderId="140" xfId="0" applyNumberFormat="1" applyFont="1" applyBorder="1" applyAlignment="1">
      <alignment horizontal="center"/>
    </xf>
    <xf numFmtId="0" fontId="22" fillId="0" borderId="66" xfId="0" applyFont="1" applyBorder="1" applyAlignment="1">
      <alignment horizontal="center"/>
    </xf>
    <xf numFmtId="0" fontId="22" fillId="0" borderId="147" xfId="0" applyFont="1" applyBorder="1"/>
    <xf numFmtId="166" fontId="22" fillId="0" borderId="46" xfId="0" applyNumberFormat="1" applyFont="1" applyBorder="1" applyAlignment="1">
      <alignment horizontal="center" vertical="center"/>
    </xf>
    <xf numFmtId="0" fontId="22" fillId="0" borderId="136" xfId="0" applyFont="1" applyBorder="1" applyAlignment="1">
      <alignment horizontal="left"/>
    </xf>
    <xf numFmtId="0" fontId="22" fillId="0" borderId="105" xfId="0" applyFont="1" applyBorder="1" applyAlignment="1">
      <alignment horizontal="right"/>
    </xf>
    <xf numFmtId="0" fontId="22" fillId="0" borderId="60" xfId="0" applyFont="1" applyBorder="1"/>
    <xf numFmtId="0" fontId="22" fillId="0" borderId="64" xfId="0" applyFont="1" applyBorder="1" applyAlignment="1">
      <alignment horizontal="center" vertical="center"/>
    </xf>
    <xf numFmtId="0" fontId="22" fillId="0" borderId="76" xfId="0" applyFont="1" applyBorder="1" applyAlignment="1">
      <alignment horizontal="center" vertical="center"/>
    </xf>
    <xf numFmtId="0" fontId="22" fillId="0" borderId="112" xfId="0" applyFont="1" applyBorder="1" applyAlignment="1">
      <alignment horizontal="right"/>
    </xf>
    <xf numFmtId="0" fontId="22" fillId="0" borderId="107" xfId="0" applyFont="1" applyBorder="1"/>
    <xf numFmtId="9" fontId="22" fillId="0" borderId="135" xfId="0" applyNumberFormat="1" applyFont="1" applyBorder="1" applyAlignment="1">
      <alignment horizontal="center" vertical="center"/>
    </xf>
    <xf numFmtId="3" fontId="25" fillId="0" borderId="61" xfId="0" applyNumberFormat="1" applyFont="1" applyBorder="1"/>
    <xf numFmtId="0" fontId="22" fillId="0" borderId="149" xfId="0" applyFont="1" applyBorder="1"/>
    <xf numFmtId="0" fontId="21" fillId="0" borderId="155" xfId="0" applyFont="1" applyBorder="1"/>
    <xf numFmtId="0" fontId="21" fillId="0" borderId="156" xfId="0" applyFont="1" applyBorder="1"/>
    <xf numFmtId="2" fontId="22" fillId="0" borderId="76" xfId="0" applyNumberFormat="1" applyFont="1" applyBorder="1" applyAlignment="1">
      <alignment horizontal="center"/>
    </xf>
    <xf numFmtId="0" fontId="21" fillId="0" borderId="162" xfId="0" applyFont="1" applyBorder="1"/>
    <xf numFmtId="0" fontId="22" fillId="0" borderId="163" xfId="0" applyFont="1" applyBorder="1" applyAlignment="1">
      <alignment horizontal="right"/>
    </xf>
    <xf numFmtId="0" fontId="22" fillId="0" borderId="75" xfId="0" applyFont="1" applyBorder="1" applyAlignment="1">
      <alignment horizontal="center"/>
    </xf>
    <xf numFmtId="3" fontId="21" fillId="0" borderId="162" xfId="0" applyNumberFormat="1" applyFont="1" applyBorder="1"/>
    <xf numFmtId="3" fontId="21" fillId="0" borderId="164" xfId="0" applyNumberFormat="1" applyFont="1" applyBorder="1"/>
    <xf numFmtId="3" fontId="21" fillId="0" borderId="156" xfId="0" applyNumberFormat="1" applyFont="1" applyBorder="1"/>
    <xf numFmtId="3" fontId="21" fillId="0" borderId="165" xfId="0" applyNumberFormat="1" applyFont="1" applyBorder="1"/>
    <xf numFmtId="3" fontId="21" fillId="0" borderId="166" xfId="0" applyNumberFormat="1" applyFont="1" applyBorder="1"/>
    <xf numFmtId="3" fontId="21" fillId="0" borderId="141" xfId="0" applyNumberFormat="1" applyFont="1" applyBorder="1"/>
    <xf numFmtId="3" fontId="21" fillId="0" borderId="167" xfId="0" applyNumberFormat="1" applyFont="1" applyBorder="1"/>
    <xf numFmtId="0" fontId="22" fillId="0" borderId="168" xfId="0" applyFont="1" applyBorder="1" applyAlignment="1">
      <alignment horizontal="right"/>
    </xf>
    <xf numFmtId="0" fontId="22" fillId="0" borderId="109" xfId="0" applyFont="1" applyBorder="1" applyAlignment="1">
      <alignment horizontal="right"/>
    </xf>
    <xf numFmtId="3" fontId="21" fillId="0" borderId="135" xfId="0" applyNumberFormat="1" applyFont="1" applyBorder="1"/>
    <xf numFmtId="0" fontId="21" fillId="0" borderId="112" xfId="0" applyFont="1" applyBorder="1"/>
    <xf numFmtId="0" fontId="21" fillId="0" borderId="157" xfId="0" applyFont="1" applyBorder="1"/>
    <xf numFmtId="0" fontId="22" fillId="0" borderId="169" xfId="0" applyFont="1" applyBorder="1" applyAlignment="1">
      <alignment horizontal="right"/>
    </xf>
    <xf numFmtId="0" fontId="22" fillId="0" borderId="76" xfId="0" applyFont="1" applyBorder="1" applyAlignment="1">
      <alignment horizontal="center"/>
    </xf>
    <xf numFmtId="0" fontId="22" fillId="0" borderId="123" xfId="0" applyFont="1" applyBorder="1" applyAlignment="1">
      <alignment horizontal="center"/>
    </xf>
    <xf numFmtId="3" fontId="21" fillId="0" borderId="76" xfId="0" applyNumberFormat="1" applyFont="1" applyBorder="1"/>
    <xf numFmtId="3" fontId="21" fillId="0" borderId="123" xfId="0" applyNumberFormat="1" applyFont="1" applyBorder="1"/>
    <xf numFmtId="0" fontId="21" fillId="0" borderId="170" xfId="0" applyFont="1" applyBorder="1"/>
    <xf numFmtId="0" fontId="22" fillId="0" borderId="171" xfId="0" applyFont="1" applyBorder="1" applyAlignment="1">
      <alignment horizontal="right"/>
    </xf>
    <xf numFmtId="0" fontId="22" fillId="0" borderId="135" xfId="0" applyFont="1" applyBorder="1" applyAlignment="1">
      <alignment horizontal="center"/>
    </xf>
    <xf numFmtId="2" fontId="22" fillId="0" borderId="135" xfId="0" applyNumberFormat="1" applyFont="1" applyBorder="1" applyAlignment="1">
      <alignment horizontal="center"/>
    </xf>
    <xf numFmtId="0" fontId="21" fillId="0" borderId="172" xfId="0" applyFont="1" applyBorder="1"/>
    <xf numFmtId="0" fontId="22" fillId="0" borderId="173" xfId="0" applyFont="1" applyBorder="1" applyAlignment="1">
      <alignment horizontal="right"/>
    </xf>
    <xf numFmtId="0" fontId="22" fillId="0" borderId="175" xfId="0" applyFont="1" applyBorder="1" applyAlignment="1">
      <alignment horizontal="center"/>
    </xf>
    <xf numFmtId="0" fontId="22" fillId="0" borderId="176" xfId="0" applyFont="1" applyBorder="1" applyAlignment="1">
      <alignment horizontal="center"/>
    </xf>
    <xf numFmtId="0" fontId="22" fillId="0" borderId="143" xfId="0" applyFont="1" applyBorder="1" applyAlignment="1">
      <alignment horizontal="center"/>
    </xf>
    <xf numFmtId="3" fontId="36" fillId="0" borderId="178" xfId="0" applyNumberFormat="1" applyFont="1" applyBorder="1" applyAlignment="1">
      <alignment horizontal="right"/>
    </xf>
    <xf numFmtId="2" fontId="22" fillId="0" borderId="177" xfId="0" applyNumberFormat="1" applyFont="1" applyBorder="1" applyAlignment="1">
      <alignment horizontal="center"/>
    </xf>
    <xf numFmtId="0" fontId="22" fillId="0" borderId="76" xfId="0" applyFont="1" applyBorder="1" applyAlignment="1">
      <alignment horizontal="right"/>
    </xf>
    <xf numFmtId="0" fontId="22" fillId="0" borderId="179" xfId="0" applyFont="1" applyBorder="1" applyAlignment="1">
      <alignment horizontal="right"/>
    </xf>
    <xf numFmtId="0" fontId="37" fillId="0" borderId="180" xfId="0" applyFont="1" applyBorder="1" applyAlignment="1">
      <alignment horizontal="left"/>
    </xf>
    <xf numFmtId="0" fontId="21" fillId="0" borderId="180" xfId="0" applyFont="1" applyBorder="1"/>
    <xf numFmtId="0" fontId="21" fillId="0" borderId="181" xfId="0" applyFont="1" applyBorder="1"/>
    <xf numFmtId="0" fontId="37" fillId="0" borderId="135" xfId="0" applyFont="1" applyBorder="1" applyAlignment="1">
      <alignment horizontal="right"/>
    </xf>
    <xf numFmtId="0" fontId="38" fillId="0" borderId="180" xfId="0" applyFont="1" applyBorder="1" applyAlignment="1">
      <alignment horizontal="right"/>
    </xf>
    <xf numFmtId="0" fontId="21" fillId="0" borderId="182" xfId="0" applyFont="1" applyBorder="1" applyAlignment="1">
      <alignment horizontal="right"/>
    </xf>
    <xf numFmtId="3" fontId="21" fillId="0" borderId="183" xfId="0" applyNumberFormat="1" applyFont="1" applyBorder="1" applyAlignment="1">
      <alignment horizontal="right" vertical="center"/>
    </xf>
    <xf numFmtId="0" fontId="21" fillId="0" borderId="159" xfId="0" applyFont="1" applyBorder="1"/>
    <xf numFmtId="0" fontId="21" fillId="0" borderId="135" xfId="0" applyFont="1" applyBorder="1" applyAlignment="1">
      <alignment horizontal="right"/>
    </xf>
    <xf numFmtId="0" fontId="21" fillId="0" borderId="186" xfId="0" applyFont="1" applyBorder="1"/>
    <xf numFmtId="0" fontId="21" fillId="0" borderId="105" xfId="0" applyFont="1" applyBorder="1"/>
    <xf numFmtId="2" fontId="22" fillId="0" borderId="187" xfId="0" applyNumberFormat="1" applyFont="1" applyBorder="1" applyAlignment="1">
      <alignment horizontal="left"/>
    </xf>
    <xf numFmtId="0" fontId="5" fillId="0" borderId="76" xfId="3" applyBorder="1"/>
    <xf numFmtId="0" fontId="5" fillId="0" borderId="106" xfId="3" applyBorder="1"/>
    <xf numFmtId="0" fontId="5" fillId="0" borderId="135" xfId="3" applyBorder="1"/>
    <xf numFmtId="0" fontId="5" fillId="0" borderId="143" xfId="3" applyBorder="1"/>
    <xf numFmtId="0" fontId="5" fillId="0" borderId="71" xfId="3" applyBorder="1"/>
    <xf numFmtId="0" fontId="5" fillId="0" borderId="107" xfId="3" applyBorder="1"/>
    <xf numFmtId="0" fontId="5" fillId="0" borderId="104" xfId="3" applyBorder="1"/>
    <xf numFmtId="0" fontId="5" fillId="0" borderId="61" xfId="3" applyBorder="1"/>
    <xf numFmtId="0" fontId="32" fillId="0" borderId="105" xfId="0" applyFont="1" applyBorder="1" applyAlignment="1">
      <alignment horizontal="right"/>
    </xf>
    <xf numFmtId="2" fontId="21" fillId="0" borderId="112" xfId="0" applyNumberFormat="1" applyFont="1" applyBorder="1" applyAlignment="1">
      <alignment horizontal="right"/>
    </xf>
    <xf numFmtId="0" fontId="5" fillId="0" borderId="70" xfId="3" applyBorder="1"/>
    <xf numFmtId="0" fontId="22" fillId="0" borderId="46" xfId="0" applyFont="1" applyBorder="1" applyAlignment="1">
      <alignment horizontal="center"/>
    </xf>
    <xf numFmtId="0" fontId="32" fillId="0" borderId="0" xfId="0" applyFont="1" applyAlignment="1">
      <alignment horizontal="right"/>
    </xf>
    <xf numFmtId="0" fontId="5" fillId="0" borderId="105" xfId="3" applyBorder="1"/>
    <xf numFmtId="0" fontId="32" fillId="0" borderId="112" xfId="0" applyFont="1" applyBorder="1" applyAlignment="1">
      <alignment horizontal="left"/>
    </xf>
    <xf numFmtId="165" fontId="21" fillId="0" borderId="61" xfId="0" applyNumberFormat="1" applyFont="1" applyBorder="1" applyAlignment="1">
      <alignment horizontal="center" vertical="center"/>
    </xf>
    <xf numFmtId="165" fontId="21" fillId="0" borderId="76" xfId="0" applyNumberFormat="1" applyFont="1" applyBorder="1" applyAlignment="1">
      <alignment horizontal="center" vertical="center"/>
    </xf>
    <xf numFmtId="0" fontId="32" fillId="0" borderId="108" xfId="0" applyFont="1" applyBorder="1" applyAlignment="1">
      <alignment horizontal="right"/>
    </xf>
    <xf numFmtId="0" fontId="5" fillId="0" borderId="112" xfId="3" applyBorder="1"/>
    <xf numFmtId="0" fontId="22" fillId="0" borderId="104" xfId="0" applyFont="1" applyBorder="1" applyAlignment="1">
      <alignment horizontal="right"/>
    </xf>
    <xf numFmtId="3" fontId="21" fillId="0" borderId="113" xfId="0" applyNumberFormat="1" applyFont="1" applyBorder="1"/>
    <xf numFmtId="3" fontId="21" fillId="0" borderId="143" xfId="0" applyNumberFormat="1" applyFont="1" applyBorder="1"/>
    <xf numFmtId="0" fontId="21" fillId="0" borderId="71" xfId="0" applyFont="1" applyBorder="1"/>
    <xf numFmtId="0" fontId="22" fillId="0" borderId="108" xfId="0" applyFont="1" applyBorder="1"/>
    <xf numFmtId="0" fontId="21" fillId="0" borderId="158" xfId="0" applyFont="1" applyBorder="1"/>
    <xf numFmtId="0" fontId="21" fillId="0" borderId="102" xfId="0" applyFont="1" applyBorder="1" applyAlignment="1">
      <alignment horizontal="right"/>
    </xf>
    <xf numFmtId="0" fontId="21" fillId="0" borderId="159" xfId="0" applyFont="1" applyBorder="1" applyAlignment="1">
      <alignment horizontal="right"/>
    </xf>
    <xf numFmtId="0" fontId="21" fillId="0" borderId="194" xfId="0" applyFont="1" applyBorder="1" applyAlignment="1">
      <alignment horizontal="right"/>
    </xf>
    <xf numFmtId="0" fontId="33" fillId="0" borderId="103" xfId="0" applyFont="1" applyBorder="1" applyAlignment="1">
      <alignment horizontal="left"/>
    </xf>
    <xf numFmtId="0" fontId="21" fillId="0" borderId="200" xfId="0" applyFont="1" applyBorder="1"/>
    <xf numFmtId="0" fontId="33" fillId="0" borderId="102" xfId="0" applyFont="1" applyBorder="1" applyAlignment="1">
      <alignment horizontal="left"/>
    </xf>
    <xf numFmtId="0" fontId="22" fillId="0" borderId="102" xfId="0" applyFont="1" applyBorder="1" applyAlignment="1">
      <alignment horizontal="left"/>
    </xf>
    <xf numFmtId="0" fontId="22" fillId="0" borderId="206" xfId="0" applyFont="1" applyBorder="1"/>
    <xf numFmtId="0" fontId="22" fillId="0" borderId="101" xfId="0" applyFont="1" applyBorder="1"/>
    <xf numFmtId="0" fontId="22" fillId="0" borderId="208" xfId="0" applyFont="1" applyBorder="1"/>
    <xf numFmtId="3" fontId="21" fillId="0" borderId="210" xfId="0" applyNumberFormat="1" applyFont="1" applyBorder="1"/>
    <xf numFmtId="0" fontId="22" fillId="0" borderId="211" xfId="0" applyFont="1" applyBorder="1"/>
    <xf numFmtId="3" fontId="21" fillId="0" borderId="212" xfId="0" applyNumberFormat="1" applyFont="1" applyBorder="1"/>
    <xf numFmtId="0" fontId="22" fillId="0" borderId="190" xfId="0" applyFont="1" applyBorder="1"/>
    <xf numFmtId="3" fontId="21" fillId="0" borderId="102" xfId="0" applyNumberFormat="1" applyFont="1" applyBorder="1"/>
    <xf numFmtId="0" fontId="21" fillId="0" borderId="194" xfId="0" applyFont="1" applyBorder="1" applyAlignment="1">
      <alignment horizontal="center"/>
    </xf>
    <xf numFmtId="0" fontId="21" fillId="0" borderId="206" xfId="0" applyFont="1" applyBorder="1"/>
    <xf numFmtId="0" fontId="21" fillId="0" borderId="196" xfId="0" applyFont="1" applyBorder="1"/>
    <xf numFmtId="0" fontId="22" fillId="0" borderId="184" xfId="0" applyFont="1" applyBorder="1"/>
    <xf numFmtId="0" fontId="21" fillId="0" borderId="215" xfId="0" applyFont="1" applyBorder="1"/>
    <xf numFmtId="0" fontId="22" fillId="0" borderId="103" xfId="0" applyFont="1" applyBorder="1"/>
    <xf numFmtId="0" fontId="21" fillId="0" borderId="194" xfId="0" applyFont="1" applyBorder="1"/>
    <xf numFmtId="0" fontId="22" fillId="0" borderId="194" xfId="0" applyFont="1" applyBorder="1" applyAlignment="1">
      <alignment horizontal="left"/>
    </xf>
    <xf numFmtId="0" fontId="21" fillId="0" borderId="216" xfId="0" applyFont="1" applyBorder="1"/>
    <xf numFmtId="0" fontId="22" fillId="0" borderId="102" xfId="0" applyFont="1" applyBorder="1"/>
    <xf numFmtId="0" fontId="44" fillId="0" borderId="107" xfId="0" applyFont="1" applyBorder="1"/>
    <xf numFmtId="0" fontId="5" fillId="0" borderId="108" xfId="3" applyBorder="1"/>
    <xf numFmtId="0" fontId="5" fillId="0" borderId="158" xfId="3" applyBorder="1"/>
    <xf numFmtId="3" fontId="27" fillId="0" borderId="108" xfId="3" applyNumberFormat="1" applyFont="1" applyBorder="1"/>
    <xf numFmtId="0" fontId="5" fillId="0" borderId="174" xfId="3" applyBorder="1"/>
    <xf numFmtId="0" fontId="5" fillId="0" borderId="123" xfId="3" applyBorder="1"/>
    <xf numFmtId="3" fontId="5" fillId="10" borderId="46" xfId="3" applyNumberFormat="1" applyFill="1" applyBorder="1" applyAlignment="1">
      <alignment horizontal="right" vertical="center"/>
    </xf>
    <xf numFmtId="3" fontId="27" fillId="10" borderId="47" xfId="3" applyNumberFormat="1" applyFont="1" applyFill="1" applyBorder="1" applyAlignment="1">
      <alignment horizontal="right" vertical="center"/>
    </xf>
    <xf numFmtId="3" fontId="5" fillId="0" borderId="43" xfId="3" applyNumberFormat="1" applyBorder="1" applyAlignment="1">
      <alignment horizontal="right" vertical="center"/>
    </xf>
    <xf numFmtId="3" fontId="5" fillId="10" borderId="43" xfId="3" applyNumberFormat="1" applyFill="1" applyBorder="1" applyAlignment="1">
      <alignment horizontal="right" vertical="center"/>
    </xf>
    <xf numFmtId="3" fontId="27" fillId="10" borderId="44" xfId="3" applyNumberFormat="1" applyFont="1" applyFill="1" applyBorder="1" applyAlignment="1">
      <alignment horizontal="right" vertical="center"/>
    </xf>
    <xf numFmtId="0" fontId="28" fillId="0" borderId="222" xfId="3" applyFont="1" applyBorder="1"/>
    <xf numFmtId="0" fontId="5" fillId="0" borderId="223" xfId="3" applyBorder="1"/>
    <xf numFmtId="0" fontId="5" fillId="0" borderId="157" xfId="3" applyBorder="1"/>
    <xf numFmtId="0" fontId="5" fillId="0" borderId="23" xfId="3" applyBorder="1"/>
    <xf numFmtId="0" fontId="5" fillId="0" borderId="224" xfId="3" applyBorder="1"/>
    <xf numFmtId="0" fontId="5" fillId="0" borderId="225" xfId="3" applyBorder="1"/>
    <xf numFmtId="0" fontId="5" fillId="0" borderId="161" xfId="3" applyBorder="1"/>
    <xf numFmtId="0" fontId="5" fillId="0" borderId="226" xfId="3" applyBorder="1"/>
    <xf numFmtId="0" fontId="5" fillId="0" borderId="228" xfId="3" applyBorder="1"/>
    <xf numFmtId="0" fontId="33" fillId="0" borderId="110" xfId="0" applyFont="1" applyBorder="1" applyAlignment="1">
      <alignment horizontal="left"/>
    </xf>
    <xf numFmtId="0" fontId="32" fillId="0" borderId="110" xfId="0" applyFont="1" applyBorder="1" applyAlignment="1">
      <alignment horizontal="left"/>
    </xf>
    <xf numFmtId="0" fontId="32" fillId="0" borderId="229" xfId="0" applyFont="1" applyBorder="1" applyAlignment="1">
      <alignment horizontal="left"/>
    </xf>
    <xf numFmtId="0" fontId="5" fillId="0" borderId="230" xfId="3" applyBorder="1"/>
    <xf numFmtId="0" fontId="5" fillId="8" borderId="233" xfId="3" applyFill="1" applyBorder="1" applyAlignment="1">
      <alignment horizontal="center"/>
    </xf>
    <xf numFmtId="3" fontId="27" fillId="10" borderId="85" xfId="3" applyNumberFormat="1" applyFont="1" applyFill="1" applyBorder="1" applyAlignment="1">
      <alignment horizontal="right" vertical="center"/>
    </xf>
    <xf numFmtId="3" fontId="27" fillId="10" borderId="86" xfId="3" applyNumberFormat="1" applyFont="1" applyFill="1" applyBorder="1" applyAlignment="1">
      <alignment horizontal="right" vertical="center"/>
    </xf>
    <xf numFmtId="0" fontId="5" fillId="8" borderId="234" xfId="3" applyFill="1" applyBorder="1" applyAlignment="1">
      <alignment horizontal="center"/>
    </xf>
    <xf numFmtId="10" fontId="21" fillId="9" borderId="237" xfId="1" applyNumberFormat="1" applyFont="1" applyFill="1" applyBorder="1" applyAlignment="1" applyProtection="1">
      <alignment horizontal="right" vertical="center"/>
    </xf>
    <xf numFmtId="3" fontId="5" fillId="0" borderId="42" xfId="3" applyNumberFormat="1" applyBorder="1" applyAlignment="1">
      <alignment horizontal="right" vertical="center"/>
    </xf>
    <xf numFmtId="0" fontId="5" fillId="6" borderId="242" xfId="3" applyFill="1" applyBorder="1" applyAlignment="1">
      <alignment horizontal="center" vertical="center"/>
    </xf>
    <xf numFmtId="0" fontId="5" fillId="6" borderId="189" xfId="3" applyFill="1" applyBorder="1" applyAlignment="1">
      <alignment horizontal="center" vertical="center"/>
    </xf>
    <xf numFmtId="0" fontId="5" fillId="0" borderId="25" xfId="3" applyBorder="1"/>
    <xf numFmtId="0" fontId="28" fillId="0" borderId="244" xfId="3" applyFont="1" applyBorder="1"/>
    <xf numFmtId="0" fontId="5" fillId="0" borderId="244" xfId="3" applyBorder="1"/>
    <xf numFmtId="0" fontId="5" fillId="0" borderId="246" xfId="3" applyBorder="1"/>
    <xf numFmtId="0" fontId="5" fillId="0" borderId="245" xfId="3" applyBorder="1"/>
    <xf numFmtId="0" fontId="5" fillId="6" borderId="46" xfId="3" applyFill="1" applyBorder="1" applyAlignment="1">
      <alignment horizontal="center" vertical="center" wrapText="1"/>
    </xf>
    <xf numFmtId="3" fontId="27" fillId="10" borderId="251" xfId="3" applyNumberFormat="1" applyFont="1" applyFill="1" applyBorder="1" applyAlignment="1">
      <alignment horizontal="right" vertical="center"/>
    </xf>
    <xf numFmtId="3" fontId="5" fillId="10" borderId="55" xfId="3" applyNumberFormat="1" applyFill="1" applyBorder="1" applyAlignment="1">
      <alignment horizontal="right" vertical="center"/>
    </xf>
    <xf numFmtId="3" fontId="27" fillId="10" borderId="87" xfId="3" applyNumberFormat="1" applyFont="1" applyFill="1" applyBorder="1" applyAlignment="1">
      <alignment horizontal="right" vertical="center"/>
    </xf>
    <xf numFmtId="3" fontId="27" fillId="10" borderId="254" xfId="3" applyNumberFormat="1" applyFont="1" applyFill="1" applyBorder="1" applyAlignment="1">
      <alignment horizontal="right" vertical="center"/>
    </xf>
    <xf numFmtId="3" fontId="27" fillId="10" borderId="255" xfId="3" applyNumberFormat="1" applyFont="1" applyFill="1" applyBorder="1" applyAlignment="1">
      <alignment horizontal="right" vertical="center"/>
    </xf>
    <xf numFmtId="3" fontId="27" fillId="10" borderId="256" xfId="3" applyNumberFormat="1" applyFont="1" applyFill="1" applyBorder="1" applyAlignment="1">
      <alignment horizontal="right" vertical="center"/>
    </xf>
    <xf numFmtId="3" fontId="27" fillId="10" borderId="257" xfId="3" applyNumberFormat="1" applyFont="1" applyFill="1" applyBorder="1" applyAlignment="1">
      <alignment horizontal="right" vertical="center"/>
    </xf>
    <xf numFmtId="3" fontId="27" fillId="10" borderId="258" xfId="3" applyNumberFormat="1" applyFont="1" applyFill="1" applyBorder="1" applyAlignment="1">
      <alignment horizontal="right" vertical="center"/>
    </xf>
    <xf numFmtId="14" fontId="21" fillId="0" borderId="0" xfId="0" applyNumberFormat="1" applyFont="1" applyAlignment="1">
      <alignment horizontal="center" vertical="center"/>
    </xf>
    <xf numFmtId="0" fontId="44" fillId="0" borderId="0" xfId="0" applyFont="1"/>
    <xf numFmtId="0" fontId="21" fillId="0" borderId="261" xfId="0" applyFont="1" applyBorder="1"/>
    <xf numFmtId="0" fontId="4" fillId="0" borderId="260" xfId="5" applyBorder="1"/>
    <xf numFmtId="2" fontId="21" fillId="0" borderId="0" xfId="0" applyNumberFormat="1" applyFont="1" applyAlignment="1">
      <alignment horizontal="right"/>
    </xf>
    <xf numFmtId="0" fontId="4" fillId="0" borderId="261" xfId="5" applyBorder="1"/>
    <xf numFmtId="0" fontId="21" fillId="0" borderId="263" xfId="0" applyFont="1" applyBorder="1"/>
    <xf numFmtId="0" fontId="21" fillId="0" borderId="264" xfId="0" applyFont="1" applyBorder="1"/>
    <xf numFmtId="0" fontId="21" fillId="0" borderId="265" xfId="0" applyFont="1" applyBorder="1"/>
    <xf numFmtId="0" fontId="21" fillId="0" borderId="268" xfId="0" applyFont="1" applyBorder="1"/>
    <xf numFmtId="0" fontId="21" fillId="0" borderId="269" xfId="0" applyFont="1" applyBorder="1"/>
    <xf numFmtId="0" fontId="0" fillId="0" borderId="60" xfId="0" applyBorder="1"/>
    <xf numFmtId="0" fontId="44" fillId="0" borderId="271" xfId="0" applyFont="1" applyBorder="1"/>
    <xf numFmtId="0" fontId="44" fillId="0" borderId="60" xfId="0" applyFont="1" applyBorder="1"/>
    <xf numFmtId="0" fontId="0" fillId="0" borderId="76" xfId="0" applyBorder="1"/>
    <xf numFmtId="0" fontId="46" fillId="0" borderId="271" xfId="0" applyFont="1" applyBorder="1"/>
    <xf numFmtId="0" fontId="46" fillId="0" borderId="270" xfId="0" applyFont="1" applyBorder="1"/>
    <xf numFmtId="0" fontId="46" fillId="0" borderId="269" xfId="0" applyFont="1" applyBorder="1"/>
    <xf numFmtId="0" fontId="28" fillId="0" borderId="272" xfId="5" applyFont="1" applyBorder="1"/>
    <xf numFmtId="0" fontId="30" fillId="0" borderId="273" xfId="0" applyFont="1" applyBorder="1"/>
    <xf numFmtId="0" fontId="44" fillId="0" borderId="270" xfId="0" applyFont="1" applyBorder="1"/>
    <xf numFmtId="0" fontId="44" fillId="0" borderId="269" xfId="0" applyFont="1" applyBorder="1"/>
    <xf numFmtId="0" fontId="46" fillId="0" borderId="274" xfId="0" applyFont="1" applyBorder="1"/>
    <xf numFmtId="0" fontId="44" fillId="0" borderId="135" xfId="0" applyFont="1" applyBorder="1"/>
    <xf numFmtId="0" fontId="45" fillId="0" borderId="276" xfId="0" applyFont="1" applyBorder="1"/>
    <xf numFmtId="0" fontId="44" fillId="0" borderId="108" xfId="0" applyFont="1" applyBorder="1"/>
    <xf numFmtId="0" fontId="4" fillId="0" borderId="277" xfId="5" applyBorder="1"/>
    <xf numFmtId="0" fontId="32" fillId="0" borderId="266" xfId="0" applyFont="1" applyBorder="1" applyAlignment="1">
      <alignment horizontal="left"/>
    </xf>
    <xf numFmtId="0" fontId="32" fillId="0" borderId="278" xfId="0" applyFont="1" applyBorder="1" applyAlignment="1">
      <alignment horizontal="left"/>
    </xf>
    <xf numFmtId="0" fontId="33" fillId="0" borderId="279" xfId="0" applyFont="1" applyBorder="1" applyAlignment="1">
      <alignment horizontal="left"/>
    </xf>
    <xf numFmtId="0" fontId="4" fillId="0" borderId="108" xfId="5" applyBorder="1"/>
    <xf numFmtId="0" fontId="32" fillId="0" borderId="158" xfId="0" applyFont="1" applyBorder="1" applyAlignment="1">
      <alignment horizontal="left"/>
    </xf>
    <xf numFmtId="0" fontId="32" fillId="0" borderId="158" xfId="0" applyFont="1" applyBorder="1" applyAlignment="1">
      <alignment horizontal="right"/>
    </xf>
    <xf numFmtId="0" fontId="32" fillId="0" borderId="280" xfId="0" applyFont="1" applyBorder="1" applyAlignment="1">
      <alignment horizontal="right"/>
    </xf>
    <xf numFmtId="0" fontId="4" fillId="0" borderId="108" xfId="5" applyBorder="1" applyAlignment="1">
      <alignment horizontal="right"/>
    </xf>
    <xf numFmtId="0" fontId="32" fillId="0" borderId="180" xfId="0" applyFont="1" applyBorder="1" applyAlignment="1">
      <alignment horizontal="right"/>
    </xf>
    <xf numFmtId="0" fontId="32" fillId="0" borderId="281" xfId="0" applyFont="1" applyBorder="1" applyAlignment="1">
      <alignment horizontal="left"/>
    </xf>
    <xf numFmtId="0" fontId="28" fillId="0" borderId="278" xfId="5" applyFont="1" applyBorder="1"/>
    <xf numFmtId="0" fontId="28" fillId="0" borderId="281" xfId="5" applyFont="1" applyBorder="1"/>
    <xf numFmtId="0" fontId="4" fillId="0" borderId="281" xfId="5" applyBorder="1"/>
    <xf numFmtId="0" fontId="4" fillId="0" borderId="266" xfId="5" applyBorder="1"/>
    <xf numFmtId="0" fontId="4" fillId="0" borderId="64" xfId="5" applyBorder="1"/>
    <xf numFmtId="0" fontId="44" fillId="0" borderId="181" xfId="0" applyFont="1" applyBorder="1"/>
    <xf numFmtId="0" fontId="4" fillId="0" borderId="181" xfId="5" applyBorder="1"/>
    <xf numFmtId="0" fontId="44" fillId="0" borderId="76" xfId="0" applyFont="1" applyBorder="1"/>
    <xf numFmtId="0" fontId="4" fillId="0" borderId="76" xfId="5" applyBorder="1"/>
    <xf numFmtId="0" fontId="21" fillId="0" borderId="283" xfId="0" applyFont="1" applyBorder="1"/>
    <xf numFmtId="0" fontId="21" fillId="0" borderId="275" xfId="0" applyFont="1" applyBorder="1"/>
    <xf numFmtId="0" fontId="0" fillId="0" borderId="135" xfId="0" applyBorder="1"/>
    <xf numFmtId="0" fontId="32" fillId="0" borderId="104" xfId="0" applyFont="1" applyBorder="1" applyAlignment="1">
      <alignment horizontal="right"/>
    </xf>
    <xf numFmtId="0" fontId="32" fillId="0" borderId="112" xfId="0" applyFont="1" applyBorder="1" applyAlignment="1">
      <alignment horizontal="right"/>
    </xf>
    <xf numFmtId="0" fontId="0" fillId="0" borderId="107" xfId="0" applyBorder="1"/>
    <xf numFmtId="0" fontId="4" fillId="0" borderId="143" xfId="5" applyBorder="1"/>
    <xf numFmtId="165" fontId="21" fillId="0" borderId="71" xfId="0" applyNumberFormat="1" applyFont="1" applyBorder="1" applyAlignment="1">
      <alignment horizontal="center" vertical="center"/>
    </xf>
    <xf numFmtId="14" fontId="21" fillId="0" borderId="46" xfId="0" applyNumberFormat="1" applyFont="1" applyBorder="1" applyAlignment="1">
      <alignment horizontal="center" vertical="center"/>
    </xf>
    <xf numFmtId="0" fontId="4" fillId="0" borderId="141" xfId="5" applyBorder="1"/>
    <xf numFmtId="0" fontId="4" fillId="0" borderId="65" xfId="5" applyBorder="1" applyAlignment="1">
      <alignment horizontal="left"/>
    </xf>
    <xf numFmtId="0" fontId="4" fillId="0" borderId="282" xfId="5" applyBorder="1"/>
    <xf numFmtId="0" fontId="4" fillId="0" borderId="263" xfId="5" applyBorder="1"/>
    <xf numFmtId="0" fontId="4" fillId="0" borderId="112" xfId="5" applyBorder="1"/>
    <xf numFmtId="0" fontId="4" fillId="0" borderId="71" xfId="5" applyBorder="1"/>
    <xf numFmtId="0" fontId="4" fillId="0" borderId="61" xfId="5" applyBorder="1"/>
    <xf numFmtId="0" fontId="4" fillId="0" borderId="60" xfId="5" applyBorder="1"/>
    <xf numFmtId="0" fontId="4" fillId="0" borderId="278" xfId="5" applyBorder="1"/>
    <xf numFmtId="0" fontId="4" fillId="0" borderId="104" xfId="5" applyBorder="1"/>
    <xf numFmtId="0" fontId="4" fillId="0" borderId="105" xfId="5" applyBorder="1"/>
    <xf numFmtId="1" fontId="4" fillId="8" borderId="296" xfId="5" applyNumberFormat="1" applyFill="1" applyBorder="1" applyAlignment="1">
      <alignment horizontal="center" vertical="center"/>
    </xf>
    <xf numFmtId="3" fontId="4" fillId="0" borderId="287" xfId="5" applyNumberFormat="1" applyBorder="1" applyAlignment="1">
      <alignment horizontal="right" vertical="center"/>
    </xf>
    <xf numFmtId="0" fontId="4" fillId="6" borderId="297" xfId="5" applyFill="1" applyBorder="1" applyAlignment="1">
      <alignment horizontal="center" vertical="center"/>
    </xf>
    <xf numFmtId="0" fontId="4" fillId="6" borderId="298" xfId="5" applyFill="1" applyBorder="1" applyAlignment="1">
      <alignment horizontal="center" vertical="center" wrapText="1"/>
    </xf>
    <xf numFmtId="0" fontId="4" fillId="6" borderId="298" xfId="5" applyFill="1" applyBorder="1" applyAlignment="1">
      <alignment horizontal="center" vertical="top" wrapText="1"/>
    </xf>
    <xf numFmtId="0" fontId="4" fillId="6" borderId="300" xfId="5" applyFill="1" applyBorder="1" applyAlignment="1">
      <alignment horizontal="center" vertical="top" wrapText="1"/>
    </xf>
    <xf numFmtId="3" fontId="4" fillId="0" borderId="301" xfId="5" applyNumberFormat="1" applyBorder="1" applyAlignment="1">
      <alignment horizontal="right" vertical="center"/>
    </xf>
    <xf numFmtId="0" fontId="27" fillId="6" borderId="259" xfId="5" applyFont="1" applyFill="1" applyBorder="1" applyAlignment="1">
      <alignment horizontal="center" vertical="top" wrapText="1"/>
    </xf>
    <xf numFmtId="3" fontId="27" fillId="10" borderId="303" xfId="5" applyNumberFormat="1" applyFont="1" applyFill="1" applyBorder="1" applyAlignment="1">
      <alignment horizontal="right" vertical="center"/>
    </xf>
    <xf numFmtId="3" fontId="27" fillId="10" borderId="304" xfId="5" applyNumberFormat="1" applyFont="1" applyFill="1" applyBorder="1" applyAlignment="1">
      <alignment horizontal="right" vertical="center"/>
    </xf>
    <xf numFmtId="0" fontId="4" fillId="6" borderId="305" xfId="5" applyFill="1" applyBorder="1" applyAlignment="1">
      <alignment horizontal="center" vertical="top" wrapText="1"/>
    </xf>
    <xf numFmtId="3" fontId="4" fillId="0" borderId="306" xfId="5" applyNumberFormat="1" applyBorder="1" applyAlignment="1">
      <alignment horizontal="right" vertical="center"/>
    </xf>
    <xf numFmtId="0" fontId="4" fillId="6" borderId="299" xfId="5" applyFill="1" applyBorder="1" applyAlignment="1">
      <alignment horizontal="center" vertical="center"/>
    </xf>
    <xf numFmtId="0" fontId="4" fillId="8" borderId="288" xfId="5" applyFill="1" applyBorder="1" applyAlignment="1">
      <alignment horizontal="center" vertical="center"/>
    </xf>
    <xf numFmtId="3" fontId="27" fillId="10" borderId="313" xfId="5" applyNumberFormat="1" applyFont="1" applyFill="1" applyBorder="1" applyAlignment="1">
      <alignment horizontal="right" vertical="center"/>
    </xf>
    <xf numFmtId="3" fontId="27" fillId="10" borderId="305" xfId="5" applyNumberFormat="1" applyFont="1" applyFill="1" applyBorder="1" applyAlignment="1">
      <alignment horizontal="right" vertical="center"/>
    </xf>
    <xf numFmtId="3" fontId="27" fillId="10" borderId="298" xfId="5" applyNumberFormat="1" applyFont="1" applyFill="1" applyBorder="1" applyAlignment="1">
      <alignment horizontal="right" vertical="center"/>
    </xf>
    <xf numFmtId="3" fontId="27" fillId="10" borderId="300" xfId="5" applyNumberFormat="1" applyFont="1" applyFill="1" applyBorder="1" applyAlignment="1">
      <alignment horizontal="right" vertical="center"/>
    </xf>
    <xf numFmtId="3" fontId="27" fillId="10" borderId="259" xfId="5" applyNumberFormat="1" applyFont="1" applyFill="1" applyBorder="1" applyAlignment="1">
      <alignment horizontal="right" vertical="center"/>
    </xf>
    <xf numFmtId="0" fontId="4" fillId="0" borderId="0" xfId="5" applyAlignment="1">
      <alignment horizontal="left"/>
    </xf>
    <xf numFmtId="0" fontId="5" fillId="0" borderId="136" xfId="3" applyBorder="1"/>
    <xf numFmtId="0" fontId="5" fillId="0" borderId="60" xfId="3" applyBorder="1"/>
    <xf numFmtId="0" fontId="4" fillId="0" borderId="267" xfId="5" applyBorder="1"/>
    <xf numFmtId="0" fontId="21" fillId="0" borderId="314" xfId="0" applyFont="1" applyBorder="1"/>
    <xf numFmtId="2" fontId="22" fillId="0" borderId="75" xfId="0" applyNumberFormat="1" applyFont="1" applyBorder="1" applyAlignment="1">
      <alignment horizontal="center"/>
    </xf>
    <xf numFmtId="0" fontId="33" fillId="0" borderId="159" xfId="0" applyFont="1" applyBorder="1" applyAlignment="1">
      <alignment horizontal="left"/>
    </xf>
    <xf numFmtId="0" fontId="22" fillId="0" borderId="184" xfId="0" applyFont="1" applyBorder="1" applyAlignment="1">
      <alignment horizontal="left"/>
    </xf>
    <xf numFmtId="3" fontId="21" fillId="0" borderId="185" xfId="0" applyNumberFormat="1" applyFont="1" applyBorder="1"/>
    <xf numFmtId="3" fontId="38" fillId="0" borderId="315" xfId="0" applyNumberFormat="1" applyFont="1" applyBorder="1" applyAlignment="1">
      <alignment horizontal="right"/>
    </xf>
    <xf numFmtId="3" fontId="21" fillId="0" borderId="316" xfId="0" applyNumberFormat="1" applyFont="1" applyBorder="1" applyAlignment="1">
      <alignment horizontal="right" vertical="center"/>
    </xf>
    <xf numFmtId="0" fontId="21" fillId="0" borderId="318" xfId="0" applyFont="1" applyBorder="1"/>
    <xf numFmtId="0" fontId="22" fillId="0" borderId="319" xfId="0" applyFont="1" applyBorder="1" applyAlignment="1">
      <alignment horizontal="center"/>
    </xf>
    <xf numFmtId="0" fontId="22" fillId="0" borderId="320" xfId="0" applyFont="1" applyBorder="1" applyAlignment="1">
      <alignment horizontal="center"/>
    </xf>
    <xf numFmtId="0" fontId="22" fillId="0" borderId="321" xfId="0" applyFont="1" applyBorder="1" applyAlignment="1">
      <alignment horizontal="right"/>
    </xf>
    <xf numFmtId="0" fontId="21" fillId="0" borderId="322" xfId="0" applyFont="1" applyBorder="1"/>
    <xf numFmtId="0" fontId="22" fillId="0" borderId="322" xfId="0" applyFont="1" applyBorder="1" applyAlignment="1">
      <alignment horizontal="center"/>
    </xf>
    <xf numFmtId="0" fontId="22" fillId="0" borderId="323" xfId="0" applyFont="1" applyBorder="1" applyAlignment="1">
      <alignment horizontal="center"/>
    </xf>
    <xf numFmtId="3" fontId="22" fillId="0" borderId="324" xfId="0" applyNumberFormat="1" applyFont="1" applyBorder="1" applyAlignment="1">
      <alignment horizontal="right"/>
    </xf>
    <xf numFmtId="3" fontId="21" fillId="0" borderId="317" xfId="0" applyNumberFormat="1" applyFont="1" applyBorder="1" applyAlignment="1">
      <alignment horizontal="right"/>
    </xf>
    <xf numFmtId="0" fontId="38" fillId="0" borderId="111" xfId="0" applyFont="1" applyBorder="1" applyAlignment="1">
      <alignment horizontal="right"/>
    </xf>
    <xf numFmtId="0" fontId="38" fillId="0" borderId="107" xfId="0" applyFont="1" applyBorder="1" applyAlignment="1">
      <alignment horizontal="left"/>
    </xf>
    <xf numFmtId="0" fontId="21" fillId="0" borderId="326" xfId="0" applyFont="1" applyBorder="1"/>
    <xf numFmtId="0" fontId="21" fillId="0" borderId="327" xfId="0" applyFont="1" applyBorder="1"/>
    <xf numFmtId="0" fontId="21" fillId="0" borderId="327" xfId="0" applyFont="1" applyBorder="1" applyAlignment="1">
      <alignment horizontal="left"/>
    </xf>
    <xf numFmtId="0" fontId="21" fillId="0" borderId="328" xfId="0" applyFont="1" applyBorder="1"/>
    <xf numFmtId="0" fontId="21" fillId="0" borderId="329" xfId="0" applyFont="1" applyBorder="1"/>
    <xf numFmtId="2" fontId="22" fillId="0" borderId="319" xfId="0" applyNumberFormat="1" applyFont="1" applyBorder="1" applyAlignment="1">
      <alignment horizontal="center"/>
    </xf>
    <xf numFmtId="2" fontId="22" fillId="0" borderId="330" xfId="0" applyNumberFormat="1" applyFont="1" applyBorder="1" applyAlignment="1">
      <alignment horizontal="center"/>
    </xf>
    <xf numFmtId="3" fontId="22" fillId="0" borderId="321" xfId="0" applyNumberFormat="1" applyFont="1" applyBorder="1" applyAlignment="1">
      <alignment horizontal="right"/>
    </xf>
    <xf numFmtId="0" fontId="38" fillId="0" borderId="331" xfId="0" applyFont="1" applyBorder="1"/>
    <xf numFmtId="0" fontId="38" fillId="0" borderId="322" xfId="0" applyFont="1" applyBorder="1"/>
    <xf numFmtId="0" fontId="38" fillId="0" borderId="332" xfId="0" applyFont="1" applyBorder="1"/>
    <xf numFmtId="3" fontId="38" fillId="0" borderId="324" xfId="0" applyNumberFormat="1" applyFont="1" applyBorder="1" applyAlignment="1">
      <alignment horizontal="right"/>
    </xf>
    <xf numFmtId="0" fontId="20" fillId="0" borderId="333" xfId="0" applyFont="1" applyBorder="1"/>
    <xf numFmtId="0" fontId="23" fillId="0" borderId="101" xfId="0" applyFont="1" applyBorder="1" applyAlignment="1">
      <alignment horizontal="left"/>
    </xf>
    <xf numFmtId="0" fontId="21" fillId="0" borderId="77" xfId="0" applyFont="1" applyBorder="1"/>
    <xf numFmtId="0" fontId="21" fillId="0" borderId="22" xfId="0" applyFont="1" applyBorder="1"/>
    <xf numFmtId="0" fontId="21" fillId="0" borderId="334" xfId="0" applyFont="1" applyBorder="1"/>
    <xf numFmtId="0" fontId="21" fillId="0" borderId="335" xfId="0" applyFont="1" applyBorder="1"/>
    <xf numFmtId="3" fontId="22" fillId="0" borderId="337" xfId="0" applyNumberFormat="1" applyFont="1" applyBorder="1" applyAlignment="1">
      <alignment horizontal="right"/>
    </xf>
    <xf numFmtId="0" fontId="22" fillId="0" borderId="338" xfId="0" applyFont="1" applyBorder="1" applyAlignment="1">
      <alignment horizontal="left"/>
    </xf>
    <xf numFmtId="3" fontId="22" fillId="0" borderId="339" xfId="0" applyNumberFormat="1" applyFont="1" applyBorder="1" applyAlignment="1">
      <alignment horizontal="right"/>
    </xf>
    <xf numFmtId="0" fontId="22" fillId="0" borderId="340" xfId="0" applyFont="1" applyBorder="1" applyAlignment="1">
      <alignment horizontal="left"/>
    </xf>
    <xf numFmtId="3" fontId="22" fillId="0" borderId="341" xfId="0" applyNumberFormat="1" applyFont="1" applyBorder="1" applyAlignment="1">
      <alignment horizontal="right"/>
    </xf>
    <xf numFmtId="3" fontId="36" fillId="0" borderId="342" xfId="0" applyNumberFormat="1" applyFont="1" applyBorder="1" applyAlignment="1">
      <alignment horizontal="right"/>
    </xf>
    <xf numFmtId="0" fontId="21" fillId="0" borderId="343" xfId="0" applyFont="1" applyBorder="1" applyAlignment="1">
      <alignment horizontal="left"/>
    </xf>
    <xf numFmtId="3" fontId="21" fillId="0" borderId="344" xfId="0" applyNumberFormat="1" applyFont="1" applyBorder="1" applyAlignment="1">
      <alignment horizontal="right"/>
    </xf>
    <xf numFmtId="0" fontId="21" fillId="0" borderId="345" xfId="0" applyFont="1" applyBorder="1"/>
    <xf numFmtId="0" fontId="22" fillId="0" borderId="338" xfId="0" applyFont="1" applyBorder="1"/>
    <xf numFmtId="3" fontId="22" fillId="0" borderId="346" xfId="0" applyNumberFormat="1" applyFont="1" applyBorder="1" applyAlignment="1">
      <alignment horizontal="right"/>
    </xf>
    <xf numFmtId="0" fontId="38" fillId="0" borderId="340" xfId="0" applyFont="1" applyBorder="1"/>
    <xf numFmtId="3" fontId="38" fillId="0" borderId="347" xfId="0" applyNumberFormat="1" applyFont="1" applyBorder="1" applyAlignment="1">
      <alignment horizontal="right"/>
    </xf>
    <xf numFmtId="0" fontId="22" fillId="0" borderId="337" xfId="0" applyFont="1" applyBorder="1" applyAlignment="1">
      <alignment horizontal="center"/>
    </xf>
    <xf numFmtId="0" fontId="22" fillId="0" borderId="348" xfId="0" applyFont="1" applyBorder="1" applyAlignment="1">
      <alignment horizontal="center"/>
    </xf>
    <xf numFmtId="3" fontId="38" fillId="0" borderId="349" xfId="0" applyNumberFormat="1" applyFont="1" applyBorder="1" applyAlignment="1">
      <alignment horizontal="right"/>
    </xf>
    <xf numFmtId="3" fontId="21" fillId="0" borderId="337" xfId="0" applyNumberFormat="1" applyFont="1" applyBorder="1" applyAlignment="1">
      <alignment horizontal="right" vertical="center"/>
    </xf>
    <xf numFmtId="3" fontId="38" fillId="0" borderId="349" xfId="0" applyNumberFormat="1" applyFont="1" applyBorder="1" applyAlignment="1">
      <alignment horizontal="right" vertical="center"/>
    </xf>
    <xf numFmtId="0" fontId="22" fillId="0" borderId="318" xfId="0" applyFont="1" applyBorder="1"/>
    <xf numFmtId="0" fontId="21" fillId="0" borderId="319" xfId="0" applyFont="1" applyBorder="1"/>
    <xf numFmtId="0" fontId="22" fillId="0" borderId="330" xfId="0" applyFont="1" applyBorder="1"/>
    <xf numFmtId="3" fontId="22" fillId="0" borderId="325" xfId="0" applyNumberFormat="1" applyFont="1" applyBorder="1" applyAlignment="1">
      <alignment horizontal="right"/>
    </xf>
    <xf numFmtId="0" fontId="21" fillId="0" borderId="350" xfId="0" applyFont="1" applyBorder="1"/>
    <xf numFmtId="0" fontId="22" fillId="0" borderId="319" xfId="0" applyFont="1" applyBorder="1"/>
    <xf numFmtId="0" fontId="22" fillId="0" borderId="353" xfId="0" applyFont="1" applyBorder="1"/>
    <xf numFmtId="0" fontId="21" fillId="0" borderId="325" xfId="0" applyFont="1" applyBorder="1" applyAlignment="1">
      <alignment horizontal="right"/>
    </xf>
    <xf numFmtId="0" fontId="22" fillId="0" borderId="322" xfId="0" applyFont="1" applyBorder="1"/>
    <xf numFmtId="0" fontId="22" fillId="0" borderId="323" xfId="0" applyFont="1" applyBorder="1"/>
    <xf numFmtId="3" fontId="22" fillId="0" borderId="354" xfId="0" applyNumberFormat="1" applyFont="1" applyBorder="1" applyAlignment="1">
      <alignment horizontal="right"/>
    </xf>
    <xf numFmtId="0" fontId="21" fillId="0" borderId="244" xfId="0" applyFont="1" applyBorder="1"/>
    <xf numFmtId="0" fontId="21" fillId="0" borderId="27" xfId="0" applyFont="1" applyBorder="1"/>
    <xf numFmtId="0" fontId="23" fillId="0" borderId="359" xfId="0" applyFont="1" applyBorder="1" applyAlignment="1">
      <alignment horizontal="left"/>
    </xf>
    <xf numFmtId="0" fontId="22" fillId="0" borderId="359" xfId="0" applyFont="1" applyBorder="1"/>
    <xf numFmtId="3" fontId="22" fillId="0" borderId="27" xfId="0" applyNumberFormat="1" applyFont="1" applyBorder="1"/>
    <xf numFmtId="0" fontId="21" fillId="0" borderId="361" xfId="0" applyFont="1" applyBorder="1"/>
    <xf numFmtId="3" fontId="22" fillId="0" borderId="362" xfId="0" applyNumberFormat="1" applyFont="1" applyBorder="1" applyAlignment="1">
      <alignment horizontal="right"/>
    </xf>
    <xf numFmtId="0" fontId="22" fillId="0" borderId="363" xfId="0" applyFont="1" applyBorder="1"/>
    <xf numFmtId="3" fontId="22" fillId="0" borderId="364" xfId="0" applyNumberFormat="1" applyFont="1" applyBorder="1" applyAlignment="1">
      <alignment horizontal="right"/>
    </xf>
    <xf numFmtId="0" fontId="21" fillId="0" borderId="228" xfId="0" applyFont="1" applyBorder="1"/>
    <xf numFmtId="0" fontId="22" fillId="0" borderId="27" xfId="0" applyFont="1" applyBorder="1"/>
    <xf numFmtId="3" fontId="22" fillId="0" borderId="365" xfId="0" applyNumberFormat="1" applyFont="1" applyBorder="1" applyAlignment="1">
      <alignment horizontal="right"/>
    </xf>
    <xf numFmtId="0" fontId="21" fillId="0" borderId="366" xfId="0" applyFont="1" applyBorder="1"/>
    <xf numFmtId="3" fontId="22" fillId="0" borderId="367" xfId="0" applyNumberFormat="1" applyFont="1" applyBorder="1" applyAlignment="1">
      <alignment horizontal="right"/>
    </xf>
    <xf numFmtId="0" fontId="22" fillId="0" borderId="228" xfId="0" applyFont="1" applyBorder="1"/>
    <xf numFmtId="0" fontId="21" fillId="0" borderId="368" xfId="0" applyFont="1" applyBorder="1"/>
    <xf numFmtId="0" fontId="22" fillId="0" borderId="369" xfId="0" applyFont="1" applyBorder="1" applyAlignment="1">
      <alignment horizontal="right"/>
    </xf>
    <xf numFmtId="0" fontId="20" fillId="0" borderId="356" xfId="0" applyFont="1" applyBorder="1"/>
    <xf numFmtId="0" fontId="21" fillId="0" borderId="358" xfId="0" applyFont="1" applyBorder="1"/>
    <xf numFmtId="0" fontId="28" fillId="0" borderId="358" xfId="3" applyFont="1" applyBorder="1"/>
    <xf numFmtId="0" fontId="21" fillId="0" borderId="157" xfId="0" applyFont="1" applyBorder="1" applyAlignment="1">
      <alignment horizontal="right" vertical="center"/>
    </xf>
    <xf numFmtId="14" fontId="21" fillId="0" borderId="225" xfId="0" applyNumberFormat="1" applyFont="1" applyBorder="1" applyAlignment="1">
      <alignment horizontal="center" vertical="center"/>
    </xf>
    <xf numFmtId="0" fontId="24" fillId="0" borderId="373" xfId="0" applyFont="1" applyBorder="1"/>
    <xf numFmtId="0" fontId="21" fillId="0" borderId="226" xfId="0" applyFont="1" applyBorder="1"/>
    <xf numFmtId="0" fontId="7" fillId="0" borderId="374" xfId="0" applyFont="1" applyBorder="1"/>
    <xf numFmtId="0" fontId="33" fillId="0" borderId="244" xfId="0" applyFont="1" applyBorder="1" applyAlignment="1">
      <alignment horizontal="left" vertical="center"/>
    </xf>
    <xf numFmtId="0" fontId="21" fillId="0" borderId="375" xfId="0" applyFont="1" applyBorder="1"/>
    <xf numFmtId="0" fontId="32" fillId="0" borderId="110" xfId="0" applyFont="1" applyBorder="1" applyAlignment="1">
      <alignment horizontal="right" vertical="center"/>
    </xf>
    <xf numFmtId="0" fontId="32" fillId="0" borderId="359" xfId="0" applyFont="1" applyBorder="1" applyAlignment="1">
      <alignment horizontal="right" vertical="center"/>
    </xf>
    <xf numFmtId="0" fontId="32" fillId="0" borderId="376" xfId="0" applyFont="1" applyBorder="1" applyAlignment="1">
      <alignment horizontal="right" vertical="center"/>
    </xf>
    <xf numFmtId="0" fontId="32" fillId="0" borderId="244" xfId="0" applyFont="1" applyBorder="1" applyAlignment="1">
      <alignment horizontal="right" vertical="center"/>
    </xf>
    <xf numFmtId="0" fontId="32" fillId="0" borderId="377" xfId="0" applyFont="1" applyBorder="1" applyAlignment="1">
      <alignment horizontal="right" vertical="center"/>
    </xf>
    <xf numFmtId="0" fontId="7" fillId="0" borderId="244" xfId="0" applyFont="1" applyBorder="1" applyAlignment="1">
      <alignment horizontal="right" vertical="center"/>
    </xf>
    <xf numFmtId="0" fontId="32" fillId="0" borderId="378" xfId="0" applyFont="1" applyBorder="1" applyAlignment="1">
      <alignment horizontal="right" vertical="center"/>
    </xf>
    <xf numFmtId="0" fontId="21" fillId="0" borderId="359" xfId="0" applyFont="1" applyBorder="1" applyAlignment="1">
      <alignment horizontal="right"/>
    </xf>
    <xf numFmtId="0" fontId="21" fillId="0" borderId="244" xfId="0" applyFont="1" applyBorder="1" applyAlignment="1">
      <alignment horizontal="right"/>
    </xf>
    <xf numFmtId="0" fontId="21" fillId="0" borderId="161" xfId="0" applyFont="1" applyBorder="1" applyAlignment="1">
      <alignment horizontal="right"/>
    </xf>
    <xf numFmtId="0" fontId="33" fillId="0" borderId="368" xfId="0" applyFont="1" applyBorder="1" applyAlignment="1">
      <alignment horizontal="left"/>
    </xf>
    <xf numFmtId="0" fontId="21" fillId="0" borderId="379" xfId="0" applyFont="1" applyBorder="1"/>
    <xf numFmtId="0" fontId="21" fillId="0" borderId="380" xfId="0" applyFont="1" applyBorder="1"/>
    <xf numFmtId="3" fontId="21" fillId="0" borderId="195" xfId="0" applyNumberFormat="1" applyFont="1" applyBorder="1"/>
    <xf numFmtId="3" fontId="21" fillId="0" borderId="385" xfId="0" applyNumberFormat="1" applyFont="1" applyBorder="1"/>
    <xf numFmtId="0" fontId="21" fillId="0" borderId="391" xfId="0" applyFont="1" applyBorder="1" applyAlignment="1">
      <alignment horizontal="right"/>
    </xf>
    <xf numFmtId="0" fontId="21" fillId="0" borderId="392" xfId="0" applyFont="1" applyBorder="1"/>
    <xf numFmtId="0" fontId="21" fillId="0" borderId="393" xfId="0" applyFont="1" applyBorder="1"/>
    <xf numFmtId="0" fontId="21" fillId="0" borderId="394" xfId="0" applyFont="1" applyBorder="1"/>
    <xf numFmtId="0" fontId="21" fillId="0" borderId="170" xfId="0" applyFont="1" applyBorder="1" applyAlignment="1">
      <alignment horizontal="right"/>
    </xf>
    <xf numFmtId="0" fontId="21" fillId="0" borderId="395" xfId="0" applyFont="1" applyBorder="1"/>
    <xf numFmtId="0" fontId="21" fillId="0" borderId="396" xfId="0" applyFont="1" applyBorder="1"/>
    <xf numFmtId="0" fontId="21" fillId="0" borderId="397" xfId="0" applyFont="1" applyBorder="1"/>
    <xf numFmtId="0" fontId="21" fillId="0" borderId="398" xfId="0" applyFont="1" applyBorder="1"/>
    <xf numFmtId="0" fontId="21" fillId="0" borderId="399" xfId="0" applyFont="1" applyBorder="1"/>
    <xf numFmtId="0" fontId="21" fillId="0" borderId="400" xfId="0" applyFont="1" applyBorder="1"/>
    <xf numFmtId="0" fontId="21" fillId="0" borderId="245" xfId="0" applyFont="1" applyBorder="1"/>
    <xf numFmtId="0" fontId="21" fillId="0" borderId="401" xfId="0" applyFont="1" applyBorder="1" applyAlignment="1">
      <alignment horizontal="right"/>
    </xf>
    <xf numFmtId="0" fontId="21" fillId="0" borderId="402" xfId="0" applyFont="1" applyBorder="1"/>
    <xf numFmtId="0" fontId="21" fillId="0" borderId="70" xfId="0" applyFont="1" applyBorder="1"/>
    <xf numFmtId="0" fontId="21" fillId="0" borderId="23" xfId="0" applyFont="1" applyBorder="1"/>
    <xf numFmtId="0" fontId="0" fillId="0" borderId="107" xfId="0" applyBorder="1" applyAlignment="1">
      <alignment vertical="center"/>
    </xf>
    <xf numFmtId="0" fontId="0" fillId="0" borderId="135" xfId="0" applyBorder="1" applyAlignment="1">
      <alignment vertical="center"/>
    </xf>
    <xf numFmtId="0" fontId="0" fillId="0" borderId="105" xfId="0" applyBorder="1" applyAlignment="1">
      <alignment vertical="center"/>
    </xf>
    <xf numFmtId="0" fontId="0" fillId="0" borderId="145" xfId="0" applyBorder="1" applyAlignment="1">
      <alignment vertical="center"/>
    </xf>
    <xf numFmtId="0" fontId="21" fillId="0" borderId="372" xfId="0" applyFont="1" applyBorder="1"/>
    <xf numFmtId="0" fontId="21" fillId="0" borderId="1" xfId="0" applyFont="1" applyBorder="1"/>
    <xf numFmtId="0" fontId="50" fillId="0" borderId="0" xfId="0" applyFont="1"/>
    <xf numFmtId="0" fontId="52" fillId="0" borderId="0" xfId="0" applyFont="1"/>
    <xf numFmtId="0" fontId="7" fillId="0" borderId="0" xfId="0" applyFont="1"/>
    <xf numFmtId="0" fontId="31" fillId="0" borderId="0" xfId="0" applyFont="1"/>
    <xf numFmtId="0" fontId="54" fillId="0" borderId="0" xfId="0" applyFont="1"/>
    <xf numFmtId="0" fontId="53" fillId="0" borderId="0" xfId="0" applyFont="1" applyAlignment="1">
      <alignment horizontal="left" vertical="top" wrapText="1"/>
    </xf>
    <xf numFmtId="0" fontId="53" fillId="0" borderId="0" xfId="0" applyFont="1" applyAlignment="1">
      <alignment wrapText="1"/>
    </xf>
    <xf numFmtId="0" fontId="50" fillId="0" borderId="0" xfId="0" applyFont="1" applyAlignment="1">
      <alignment wrapText="1"/>
    </xf>
    <xf numFmtId="0" fontId="55" fillId="0" borderId="0" xfId="0" applyFont="1" applyAlignment="1">
      <alignment wrapText="1"/>
    </xf>
    <xf numFmtId="0" fontId="53" fillId="0" borderId="0" xfId="0" applyFont="1"/>
    <xf numFmtId="0" fontId="55" fillId="0" borderId="0" xfId="0" applyFont="1"/>
    <xf numFmtId="0" fontId="56" fillId="0" borderId="0" xfId="0" applyFont="1"/>
    <xf numFmtId="0" fontId="57" fillId="0" borderId="0" xfId="0" applyFont="1"/>
    <xf numFmtId="0" fontId="58" fillId="0" borderId="0" xfId="0" applyFont="1"/>
    <xf numFmtId="0" fontId="50" fillId="0" borderId="0" xfId="0" applyFont="1" applyAlignment="1">
      <alignment horizontal="left" vertical="top" wrapText="1"/>
    </xf>
    <xf numFmtId="0" fontId="43" fillId="0" borderId="0" xfId="6" applyFont="1" applyFill="1" applyBorder="1" applyAlignment="1"/>
    <xf numFmtId="0" fontId="55" fillId="0" borderId="0" xfId="0" applyFont="1" applyAlignment="1">
      <alignment horizontal="left" vertical="top" wrapText="1"/>
    </xf>
    <xf numFmtId="0" fontId="3" fillId="6" borderId="243" xfId="3" applyFont="1" applyFill="1" applyBorder="1" applyAlignment="1">
      <alignment horizontal="center" vertical="center" wrapText="1"/>
    </xf>
    <xf numFmtId="0" fontId="3" fillId="6" borderId="221" xfId="3" applyFont="1" applyFill="1" applyBorder="1" applyAlignment="1">
      <alignment horizontal="center" vertical="top" wrapText="1"/>
    </xf>
    <xf numFmtId="3" fontId="3" fillId="10" borderId="43" xfId="3" applyNumberFormat="1" applyFont="1" applyFill="1" applyBorder="1" applyAlignment="1">
      <alignment horizontal="right" vertical="center"/>
    </xf>
    <xf numFmtId="3" fontId="3" fillId="10" borderId="46" xfId="3" applyNumberFormat="1" applyFont="1" applyFill="1" applyBorder="1" applyAlignment="1">
      <alignment horizontal="right" vertical="center"/>
    </xf>
    <xf numFmtId="3" fontId="3" fillId="10" borderId="55" xfId="3" applyNumberFormat="1" applyFont="1" applyFill="1" applyBorder="1" applyAlignment="1">
      <alignment horizontal="right" vertical="center"/>
    </xf>
    <xf numFmtId="0" fontId="60" fillId="0" borderId="104" xfId="0" applyFont="1" applyBorder="1" applyAlignment="1">
      <alignment vertical="center"/>
    </xf>
    <xf numFmtId="0" fontId="42" fillId="0" borderId="136" xfId="0" applyFont="1" applyBorder="1" applyAlignment="1">
      <alignment vertical="center"/>
    </xf>
    <xf numFmtId="0" fontId="51" fillId="0" borderId="0" xfId="0" applyFont="1"/>
    <xf numFmtId="0" fontId="53" fillId="0" borderId="0" xfId="0" applyFont="1" applyAlignment="1">
      <alignment horizontal="left" vertical="center"/>
    </xf>
    <xf numFmtId="0" fontId="21" fillId="0" borderId="135" xfId="0" applyFont="1" applyBorder="1" applyProtection="1">
      <protection locked="0"/>
    </xf>
    <xf numFmtId="0" fontId="21" fillId="0" borderId="108" xfId="0" applyFont="1" applyBorder="1" applyProtection="1">
      <protection locked="0"/>
    </xf>
    <xf numFmtId="0" fontId="21" fillId="0" borderId="191" xfId="0" applyFont="1" applyBorder="1" applyProtection="1">
      <protection locked="0"/>
    </xf>
    <xf numFmtId="0" fontId="21" fillId="0" borderId="112" xfId="0" applyFont="1" applyBorder="1" applyProtection="1">
      <protection locked="0"/>
    </xf>
    <xf numFmtId="0" fontId="21" fillId="0" borderId="61" xfId="0" applyFont="1" applyBorder="1" applyProtection="1">
      <protection locked="0"/>
    </xf>
    <xf numFmtId="0" fontId="21" fillId="0" borderId="193" xfId="0" applyFont="1" applyBorder="1" applyProtection="1">
      <protection locked="0"/>
    </xf>
    <xf numFmtId="3" fontId="21" fillId="0" borderId="160" xfId="0" applyNumberFormat="1" applyFont="1" applyBorder="1" applyAlignment="1" applyProtection="1">
      <alignment horizontal="right" vertical="center"/>
      <protection locked="0"/>
    </xf>
    <xf numFmtId="3" fontId="21" fillId="0" borderId="0" xfId="0" applyNumberFormat="1" applyFont="1" applyProtection="1">
      <protection locked="0"/>
    </xf>
    <xf numFmtId="3" fontId="21" fillId="0" borderId="107" xfId="0" applyNumberFormat="1" applyFont="1" applyBorder="1" applyAlignment="1" applyProtection="1">
      <alignment horizontal="right" vertical="center"/>
      <protection locked="0"/>
    </xf>
    <xf numFmtId="0" fontId="21" fillId="0" borderId="70" xfId="0" applyFont="1" applyBorder="1" applyProtection="1">
      <protection locked="0"/>
    </xf>
    <xf numFmtId="3" fontId="21" fillId="0" borderId="217" xfId="0" applyNumberFormat="1" applyFont="1" applyBorder="1" applyAlignment="1" applyProtection="1">
      <alignment horizontal="right" vertical="center"/>
      <protection locked="0"/>
    </xf>
    <xf numFmtId="0" fontId="21" fillId="0" borderId="122" xfId="0" applyFont="1" applyBorder="1" applyProtection="1">
      <protection locked="0"/>
    </xf>
    <xf numFmtId="0" fontId="21" fillId="0" borderId="218" xfId="0" applyFont="1" applyBorder="1" applyProtection="1">
      <protection locked="0"/>
    </xf>
    <xf numFmtId="0" fontId="22" fillId="0" borderId="112" xfId="0" applyFont="1" applyBorder="1" applyAlignment="1">
      <alignment vertical="center"/>
    </xf>
    <xf numFmtId="9" fontId="22" fillId="0" borderId="1" xfId="1" applyFont="1" applyBorder="1"/>
    <xf numFmtId="0" fontId="62" fillId="0" borderId="423" xfId="0" applyFont="1" applyBorder="1" applyAlignment="1">
      <alignment vertical="center" wrapText="1"/>
    </xf>
    <xf numFmtId="0" fontId="62" fillId="0" borderId="424" xfId="0" applyFont="1" applyBorder="1" applyAlignment="1">
      <alignment vertical="center" wrapText="1"/>
    </xf>
    <xf numFmtId="0" fontId="63" fillId="0" borderId="425" xfId="0" applyFont="1" applyBorder="1" applyAlignment="1">
      <alignment vertical="center" wrapText="1"/>
    </xf>
    <xf numFmtId="0" fontId="63" fillId="0" borderId="426" xfId="0" applyFont="1" applyBorder="1" applyAlignment="1">
      <alignment vertical="center" wrapText="1"/>
    </xf>
    <xf numFmtId="0" fontId="63" fillId="12" borderId="426" xfId="0" applyFont="1" applyFill="1" applyBorder="1" applyAlignment="1">
      <alignment vertical="center" wrapText="1"/>
    </xf>
    <xf numFmtId="0" fontId="63" fillId="13" borderId="426" xfId="0" applyFont="1" applyFill="1" applyBorder="1" applyAlignment="1">
      <alignment vertical="center" wrapText="1"/>
    </xf>
    <xf numFmtId="0" fontId="63" fillId="14" borderId="426" xfId="0" applyFont="1" applyFill="1" applyBorder="1" applyAlignment="1">
      <alignment vertical="center" wrapText="1"/>
    </xf>
    <xf numFmtId="14" fontId="21" fillId="12" borderId="46" xfId="0" applyNumberFormat="1" applyFont="1" applyFill="1" applyBorder="1" applyAlignment="1" applyProtection="1">
      <alignment horizontal="center" vertical="center"/>
      <protection locked="0"/>
    </xf>
    <xf numFmtId="0" fontId="22" fillId="12" borderId="146" xfId="0" applyFont="1" applyFill="1" applyBorder="1" applyAlignment="1" applyProtection="1">
      <alignment horizontal="center" vertical="center"/>
      <protection locked="0"/>
    </xf>
    <xf numFmtId="2" fontId="22" fillId="12" borderId="46" xfId="0" applyNumberFormat="1" applyFont="1" applyFill="1" applyBorder="1" applyAlignment="1" applyProtection="1">
      <alignment horizontal="center" vertical="center"/>
      <protection locked="0"/>
    </xf>
    <xf numFmtId="0" fontId="21" fillId="12" borderId="384" xfId="0" applyFont="1" applyFill="1" applyBorder="1" applyProtection="1">
      <protection locked="0"/>
    </xf>
    <xf numFmtId="3" fontId="21" fillId="12" borderId="29" xfId="0" applyNumberFormat="1" applyFont="1" applyFill="1" applyBorder="1" applyProtection="1">
      <protection locked="0"/>
    </xf>
    <xf numFmtId="166" fontId="25" fillId="12" borderId="30" xfId="0" applyNumberFormat="1" applyFont="1" applyFill="1" applyBorder="1" applyProtection="1">
      <protection locked="0"/>
    </xf>
    <xf numFmtId="166" fontId="21" fillId="12" borderId="31" xfId="0" applyNumberFormat="1" applyFont="1" applyFill="1" applyBorder="1" applyProtection="1">
      <protection locked="0"/>
    </xf>
    <xf numFmtId="3" fontId="21" fillId="12" borderId="43" xfId="4" applyNumberFormat="1" applyFont="1" applyFill="1" applyBorder="1" applyAlignment="1" applyProtection="1">
      <alignment horizontal="right" vertical="center"/>
      <protection locked="0"/>
    </xf>
    <xf numFmtId="3" fontId="21" fillId="12" borderId="46" xfId="4" applyNumberFormat="1" applyFont="1" applyFill="1" applyBorder="1" applyAlignment="1" applyProtection="1">
      <alignment horizontal="right" vertical="center"/>
      <protection locked="0"/>
    </xf>
    <xf numFmtId="3" fontId="21" fillId="12" borderId="48" xfId="4" applyNumberFormat="1" applyFont="1" applyFill="1" applyBorder="1" applyAlignment="1" applyProtection="1">
      <alignment horizontal="right" vertical="center"/>
      <protection locked="0"/>
    </xf>
    <xf numFmtId="0" fontId="21" fillId="12" borderId="202" xfId="4" applyFont="1" applyFill="1" applyBorder="1" applyAlignment="1" applyProtection="1">
      <alignment horizontal="left"/>
      <protection locked="0"/>
    </xf>
    <xf numFmtId="0" fontId="21" fillId="12" borderId="52" xfId="4" applyFont="1" applyFill="1" applyBorder="1" applyAlignment="1" applyProtection="1">
      <alignment horizontal="center"/>
      <protection locked="0"/>
    </xf>
    <xf numFmtId="3" fontId="21" fillId="12" borderId="52" xfId="4" applyNumberFormat="1" applyFont="1" applyFill="1" applyBorder="1" applyAlignment="1" applyProtection="1">
      <alignment horizontal="right" vertical="center"/>
      <protection locked="0"/>
    </xf>
    <xf numFmtId="0" fontId="21" fillId="12" borderId="203" xfId="4" applyFont="1" applyFill="1" applyBorder="1" applyAlignment="1" applyProtection="1">
      <alignment horizontal="left"/>
      <protection locked="0"/>
    </xf>
    <xf numFmtId="0" fontId="21" fillId="12" borderId="31" xfId="4" applyFont="1" applyFill="1" applyBorder="1" applyAlignment="1" applyProtection="1">
      <alignment horizontal="center"/>
      <protection locked="0"/>
    </xf>
    <xf numFmtId="3" fontId="21" fillId="12" borderId="31" xfId="4" applyNumberFormat="1" applyFont="1" applyFill="1" applyBorder="1" applyAlignment="1" applyProtection="1">
      <alignment horizontal="right" vertical="center"/>
      <protection locked="0"/>
    </xf>
    <xf numFmtId="0" fontId="21" fillId="12" borderId="204" xfId="4" applyFont="1" applyFill="1" applyBorder="1" applyAlignment="1" applyProtection="1">
      <alignment horizontal="left"/>
      <protection locked="0"/>
    </xf>
    <xf numFmtId="0" fontId="21" fillId="12" borderId="53" xfId="4" applyFont="1" applyFill="1" applyBorder="1" applyAlignment="1" applyProtection="1">
      <alignment horizontal="center"/>
      <protection locked="0"/>
    </xf>
    <xf numFmtId="3" fontId="21" fillId="12" borderId="53" xfId="4" applyNumberFormat="1" applyFont="1" applyFill="1" applyBorder="1" applyAlignment="1" applyProtection="1">
      <alignment horizontal="right" vertical="center"/>
      <protection locked="0"/>
    </xf>
    <xf numFmtId="9" fontId="21" fillId="12" borderId="43" xfId="4" applyNumberFormat="1" applyFont="1" applyFill="1" applyBorder="1" applyProtection="1">
      <protection locked="0"/>
    </xf>
    <xf numFmtId="9" fontId="21" fillId="12" borderId="46" xfId="4" applyNumberFormat="1" applyFont="1" applyFill="1" applyBorder="1" applyProtection="1">
      <protection locked="0"/>
    </xf>
    <xf numFmtId="3" fontId="21" fillId="12" borderId="48" xfId="4" applyNumberFormat="1" applyFont="1" applyFill="1" applyBorder="1" applyAlignment="1" applyProtection="1">
      <alignment horizontal="right"/>
      <protection locked="0"/>
    </xf>
    <xf numFmtId="9" fontId="21" fillId="12" borderId="48" xfId="4" applyNumberFormat="1" applyFont="1" applyFill="1" applyBorder="1" applyProtection="1">
      <protection locked="0"/>
    </xf>
    <xf numFmtId="3" fontId="21" fillId="12" borderId="55" xfId="4" applyNumberFormat="1" applyFont="1" applyFill="1" applyBorder="1" applyAlignment="1" applyProtection="1">
      <alignment horizontal="right" vertical="center"/>
      <protection locked="0"/>
    </xf>
    <xf numFmtId="3" fontId="21" fillId="12" borderId="130" xfId="4" applyNumberFormat="1" applyFont="1" applyFill="1" applyBorder="1" applyAlignment="1" applyProtection="1">
      <alignment horizontal="right" vertical="center"/>
      <protection locked="0"/>
    </xf>
    <xf numFmtId="3" fontId="21" fillId="12" borderId="133" xfId="4" applyNumberFormat="1" applyFont="1" applyFill="1" applyBorder="1" applyAlignment="1" applyProtection="1">
      <alignment horizontal="right" vertical="center"/>
      <protection locked="0"/>
    </xf>
    <xf numFmtId="10" fontId="38" fillId="12" borderId="46" xfId="1" applyNumberFormat="1" applyFont="1" applyFill="1" applyBorder="1" applyAlignment="1" applyProtection="1">
      <alignment horizontal="center" vertical="center"/>
      <protection locked="0"/>
    </xf>
    <xf numFmtId="10" fontId="38" fillId="12" borderId="55" xfId="1" applyNumberFormat="1" applyFont="1" applyFill="1" applyBorder="1" applyAlignment="1" applyProtection="1">
      <alignment horizontal="center" vertical="center"/>
      <protection locked="0"/>
    </xf>
    <xf numFmtId="3" fontId="22" fillId="12" borderId="351" xfId="0" applyNumberFormat="1" applyFont="1" applyFill="1" applyBorder="1" applyAlignment="1" applyProtection="1">
      <alignment horizontal="right"/>
      <protection locked="0"/>
    </xf>
    <xf numFmtId="3" fontId="22" fillId="12" borderId="352" xfId="0" applyNumberFormat="1" applyFont="1" applyFill="1" applyBorder="1" applyAlignment="1" applyProtection="1">
      <alignment horizontal="right"/>
      <protection locked="0"/>
    </xf>
    <xf numFmtId="3" fontId="22" fillId="15" borderId="336" xfId="0" applyNumberFormat="1" applyFont="1" applyFill="1" applyBorder="1" applyAlignment="1">
      <alignment horizontal="right"/>
    </xf>
    <xf numFmtId="3" fontId="22" fillId="13" borderId="356" xfId="0" applyNumberFormat="1" applyFont="1" applyFill="1" applyBorder="1" applyAlignment="1">
      <alignment horizontal="right"/>
    </xf>
    <xf numFmtId="3" fontId="22" fillId="13" borderId="357" xfId="0" applyNumberFormat="1" applyFont="1" applyFill="1" applyBorder="1" applyAlignment="1">
      <alignment horizontal="right"/>
    </xf>
    <xf numFmtId="3" fontId="22" fillId="13" borderId="100" xfId="0" applyNumberFormat="1" applyFont="1" applyFill="1" applyBorder="1" applyAlignment="1">
      <alignment horizontal="right"/>
    </xf>
    <xf numFmtId="0" fontId="22" fillId="13" borderId="360" xfId="0" applyFont="1" applyFill="1" applyBorder="1" applyAlignment="1">
      <alignment horizontal="right"/>
    </xf>
    <xf numFmtId="3" fontId="22" fillId="13" borderId="370" xfId="0" applyNumberFormat="1" applyFont="1" applyFill="1" applyBorder="1" applyAlignment="1">
      <alignment horizontal="right"/>
    </xf>
    <xf numFmtId="3" fontId="22" fillId="13" borderId="371" xfId="0" applyNumberFormat="1" applyFont="1" applyFill="1" applyBorder="1" applyAlignment="1">
      <alignment horizontal="right"/>
    </xf>
    <xf numFmtId="3" fontId="22" fillId="15" borderId="34" xfId="0" applyNumberFormat="1" applyFont="1" applyFill="1" applyBorder="1" applyAlignment="1">
      <alignment horizontal="right"/>
    </xf>
    <xf numFmtId="3" fontId="22" fillId="13" borderId="34" xfId="0" applyNumberFormat="1" applyFont="1" applyFill="1" applyBorder="1" applyAlignment="1">
      <alignment horizontal="right"/>
    </xf>
    <xf numFmtId="0" fontId="22" fillId="13" borderId="336" xfId="0" applyFont="1" applyFill="1" applyBorder="1" applyAlignment="1">
      <alignment horizontal="right"/>
    </xf>
    <xf numFmtId="3" fontId="26" fillId="13" borderId="188" xfId="0" applyNumberFormat="1" applyFont="1" applyFill="1" applyBorder="1" applyAlignment="1">
      <alignment horizontal="right" vertical="center"/>
    </xf>
    <xf numFmtId="3" fontId="26" fillId="13" borderId="94" xfId="0" applyNumberFormat="1" applyFont="1" applyFill="1" applyBorder="1" applyAlignment="1">
      <alignment horizontal="right" vertical="center"/>
    </xf>
    <xf numFmtId="3" fontId="26" fillId="13" borderId="50" xfId="0" applyNumberFormat="1" applyFont="1" applyFill="1" applyBorder="1" applyAlignment="1">
      <alignment horizontal="right" vertical="center"/>
    </xf>
    <xf numFmtId="3" fontId="26" fillId="13" borderId="51" xfId="0" applyNumberFormat="1" applyFont="1" applyFill="1" applyBorder="1" applyAlignment="1">
      <alignment horizontal="right" vertical="center"/>
    </xf>
    <xf numFmtId="0" fontId="21" fillId="13" borderId="40" xfId="0" applyFont="1" applyFill="1" applyBorder="1" applyAlignment="1">
      <alignment horizontal="center" vertical="center" wrapText="1"/>
    </xf>
    <xf numFmtId="0" fontId="21" fillId="13" borderId="40" xfId="0" applyFont="1" applyFill="1" applyBorder="1" applyAlignment="1">
      <alignment horizontal="right" vertical="center" wrapText="1"/>
    </xf>
    <xf numFmtId="0" fontId="21" fillId="13" borderId="41" xfId="0" applyFont="1" applyFill="1" applyBorder="1" applyAlignment="1">
      <alignment horizontal="right" vertical="center" wrapText="1"/>
    </xf>
    <xf numFmtId="3" fontId="26" fillId="13" borderId="97" xfId="0" applyNumberFormat="1" applyFont="1" applyFill="1" applyBorder="1" applyAlignment="1">
      <alignment horizontal="right" vertical="center"/>
    </xf>
    <xf numFmtId="3" fontId="26" fillId="13" borderId="98" xfId="0" applyNumberFormat="1" applyFont="1" applyFill="1" applyBorder="1" applyAlignment="1">
      <alignment horizontal="right" vertical="center"/>
    </xf>
    <xf numFmtId="0" fontId="21" fillId="13" borderId="128" xfId="0" applyFont="1" applyFill="1" applyBorder="1" applyAlignment="1">
      <alignment horizontal="center" vertical="center" wrapText="1"/>
    </xf>
    <xf numFmtId="0" fontId="21" fillId="13" borderId="128" xfId="0" applyFont="1" applyFill="1" applyBorder="1" applyAlignment="1">
      <alignment horizontal="right" vertical="center" wrapText="1"/>
    </xf>
    <xf numFmtId="0" fontId="21" fillId="13" borderId="129" xfId="0" applyFont="1" applyFill="1" applyBorder="1" applyAlignment="1">
      <alignment horizontal="right" vertical="center" wrapText="1"/>
    </xf>
    <xf numFmtId="3" fontId="26" fillId="13" borderId="95" xfId="0" applyNumberFormat="1" applyFont="1" applyFill="1" applyBorder="1" applyAlignment="1">
      <alignment horizontal="right" vertical="center"/>
    </xf>
    <xf numFmtId="0" fontId="21" fillId="13" borderId="56" xfId="0" applyFont="1" applyFill="1" applyBorder="1" applyAlignment="1">
      <alignment horizontal="center" vertical="center" wrapText="1"/>
    </xf>
    <xf numFmtId="3" fontId="21" fillId="13" borderId="56" xfId="0" applyNumberFormat="1" applyFont="1" applyFill="1" applyBorder="1" applyAlignment="1">
      <alignment horizontal="right" vertical="center" wrapText="1"/>
    </xf>
    <xf numFmtId="3" fontId="21" fillId="13" borderId="88" xfId="0" applyNumberFormat="1" applyFont="1" applyFill="1" applyBorder="1" applyAlignment="1">
      <alignment horizontal="right" vertical="center" wrapText="1"/>
    </xf>
    <xf numFmtId="0" fontId="21" fillId="13" borderId="54" xfId="0" applyFont="1" applyFill="1" applyBorder="1" applyAlignment="1">
      <alignment horizontal="center" vertical="center" wrapText="1"/>
    </xf>
    <xf numFmtId="3" fontId="21" fillId="13" borderId="54" xfId="0" applyNumberFormat="1" applyFont="1" applyFill="1" applyBorder="1" applyAlignment="1">
      <alignment horizontal="right" vertical="center" wrapText="1"/>
    </xf>
    <xf numFmtId="3" fontId="21" fillId="13" borderId="84" xfId="0" applyNumberFormat="1" applyFont="1" applyFill="1" applyBorder="1" applyAlignment="1">
      <alignment horizontal="right" vertical="center" wrapText="1"/>
    </xf>
    <xf numFmtId="0" fontId="21" fillId="13" borderId="201" xfId="0" applyFont="1" applyFill="1" applyBorder="1" applyAlignment="1">
      <alignment horizontal="left" vertical="center" wrapText="1"/>
    </xf>
    <xf numFmtId="0" fontId="21" fillId="13" borderId="79" xfId="0" applyFont="1" applyFill="1" applyBorder="1" applyAlignment="1">
      <alignment horizontal="center" vertical="center" wrapText="1"/>
    </xf>
    <xf numFmtId="3" fontId="21" fillId="13" borderId="79" xfId="0" applyNumberFormat="1" applyFont="1" applyFill="1" applyBorder="1" applyAlignment="1">
      <alignment horizontal="right" vertical="center" wrapText="1"/>
    </xf>
    <xf numFmtId="3" fontId="21" fillId="13" borderId="80" xfId="0" applyNumberFormat="1" applyFont="1" applyFill="1" applyBorder="1" applyAlignment="1">
      <alignment horizontal="right" vertical="center" wrapText="1"/>
    </xf>
    <xf numFmtId="3" fontId="22" fillId="13" borderId="355" xfId="0" applyNumberFormat="1" applyFont="1" applyFill="1" applyBorder="1"/>
    <xf numFmtId="0" fontId="22" fillId="13" borderId="386" xfId="0" applyFont="1" applyFill="1" applyBorder="1"/>
    <xf numFmtId="3" fontId="22" fillId="13" borderId="37" xfId="0" applyNumberFormat="1" applyFont="1" applyFill="1" applyBorder="1"/>
    <xf numFmtId="164" fontId="22" fillId="13" borderId="35" xfId="0" applyNumberFormat="1" applyFont="1" applyFill="1" applyBorder="1"/>
    <xf numFmtId="164" fontId="22" fillId="13" borderId="36" xfId="0" applyNumberFormat="1" applyFont="1" applyFill="1" applyBorder="1"/>
    <xf numFmtId="164" fontId="22" fillId="13" borderId="37" xfId="0" applyNumberFormat="1" applyFont="1" applyFill="1" applyBorder="1"/>
    <xf numFmtId="3" fontId="22" fillId="13" borderId="387" xfId="0" applyNumberFormat="1" applyFont="1" applyFill="1" applyBorder="1"/>
    <xf numFmtId="3" fontId="22" fillId="13" borderId="388" xfId="0" applyNumberFormat="1" applyFont="1" applyFill="1" applyBorder="1"/>
    <xf numFmtId="3" fontId="22" fillId="13" borderId="389" xfId="0" applyNumberFormat="1" applyFont="1" applyFill="1" applyBorder="1"/>
    <xf numFmtId="3" fontId="22" fillId="13" borderId="390" xfId="0" applyNumberFormat="1" applyFont="1" applyFill="1" applyBorder="1"/>
    <xf numFmtId="3" fontId="22" fillId="13" borderId="35" xfId="0" applyNumberFormat="1" applyFont="1" applyFill="1" applyBorder="1"/>
    <xf numFmtId="3" fontId="22" fillId="13" borderId="38" xfId="0" applyNumberFormat="1" applyFont="1" applyFill="1" applyBorder="1"/>
    <xf numFmtId="0" fontId="22" fillId="13" borderId="381" xfId="0" applyFont="1" applyFill="1" applyBorder="1" applyAlignment="1">
      <alignment horizontal="center" vertical="center" wrapText="1"/>
    </xf>
    <xf numFmtId="0" fontId="22" fillId="13" borderId="383" xfId="0" applyFont="1" applyFill="1" applyBorder="1" applyAlignment="1">
      <alignment horizontal="center" vertical="center"/>
    </xf>
    <xf numFmtId="0" fontId="22" fillId="13" borderId="0" xfId="0" applyFont="1" applyFill="1" applyAlignment="1">
      <alignment horizontal="center" vertical="center" wrapText="1"/>
    </xf>
    <xf numFmtId="0" fontId="22" fillId="13" borderId="150" xfId="0" applyFont="1" applyFill="1" applyBorder="1" applyAlignment="1">
      <alignment horizontal="center" vertical="center"/>
    </xf>
    <xf numFmtId="0" fontId="22" fillId="13" borderId="151" xfId="0" applyFont="1" applyFill="1" applyBorder="1" applyAlignment="1">
      <alignment horizontal="center" vertical="center"/>
    </xf>
    <xf numFmtId="0" fontId="22" fillId="13" borderId="152" xfId="0" applyFont="1" applyFill="1" applyBorder="1" applyAlignment="1">
      <alignment horizontal="center" vertical="center"/>
    </xf>
    <xf numFmtId="0" fontId="22" fillId="13" borderId="153" xfId="0" applyFont="1" applyFill="1" applyBorder="1" applyAlignment="1">
      <alignment horizontal="center" vertical="center"/>
    </xf>
    <xf numFmtId="0" fontId="22" fillId="13" borderId="116" xfId="0" applyFont="1" applyFill="1" applyBorder="1" applyAlignment="1">
      <alignment horizontal="center" vertical="center"/>
    </xf>
    <xf numFmtId="0" fontId="22" fillId="13" borderId="117" xfId="0" applyFont="1" applyFill="1" applyBorder="1" applyAlignment="1">
      <alignment horizontal="center" vertical="center"/>
    </xf>
    <xf numFmtId="0" fontId="22" fillId="13" borderId="24" xfId="0" applyFont="1" applyFill="1" applyBorder="1" applyAlignment="1">
      <alignment horizontal="center" vertical="center"/>
    </xf>
    <xf numFmtId="0" fontId="22" fillId="13" borderId="154" xfId="0" applyFont="1" applyFill="1" applyBorder="1" applyAlignment="1">
      <alignment horizontal="center" vertical="center"/>
    </xf>
    <xf numFmtId="0" fontId="21" fillId="12" borderId="427" xfId="4" applyFont="1" applyFill="1" applyBorder="1" applyAlignment="1" applyProtection="1">
      <alignment horizontal="left"/>
      <protection locked="0"/>
    </xf>
    <xf numFmtId="0" fontId="21" fillId="12" borderId="220" xfId="4" applyFont="1" applyFill="1" applyBorder="1" applyAlignment="1" applyProtection="1">
      <alignment horizontal="center"/>
      <protection locked="0"/>
    </xf>
    <xf numFmtId="3" fontId="21" fillId="12" borderId="220" xfId="4" applyNumberFormat="1" applyFont="1" applyFill="1" applyBorder="1" applyAlignment="1" applyProtection="1">
      <alignment horizontal="right" vertical="center"/>
      <protection locked="0"/>
    </xf>
    <xf numFmtId="0" fontId="21" fillId="0" borderId="111" xfId="0" applyFont="1" applyBorder="1" applyAlignment="1" applyProtection="1">
      <alignment horizontal="right" vertical="center" wrapText="1"/>
      <protection locked="0"/>
    </xf>
    <xf numFmtId="3" fontId="21" fillId="0" borderId="428" xfId="0" applyNumberFormat="1" applyFont="1" applyBorder="1" applyAlignment="1" applyProtection="1">
      <alignment horizontal="right" vertical="center"/>
      <protection locked="0"/>
    </xf>
    <xf numFmtId="0" fontId="22" fillId="0" borderId="76" xfId="0" applyFont="1" applyBorder="1" applyAlignment="1" applyProtection="1">
      <alignment horizontal="center"/>
      <protection locked="0"/>
    </xf>
    <xf numFmtId="0" fontId="21" fillId="0" borderId="105" xfId="0" applyFont="1" applyBorder="1" applyProtection="1">
      <protection locked="0"/>
    </xf>
    <xf numFmtId="0" fontId="21" fillId="0" borderId="76" xfId="0" applyFont="1" applyBorder="1" applyProtection="1">
      <protection locked="0"/>
    </xf>
    <xf numFmtId="0" fontId="21" fillId="0" borderId="372" xfId="0" applyFont="1" applyBorder="1" applyProtection="1">
      <protection locked="0"/>
    </xf>
    <xf numFmtId="0" fontId="21" fillId="12" borderId="0" xfId="0" applyFont="1" applyFill="1" applyProtection="1">
      <protection locked="0"/>
    </xf>
    <xf numFmtId="0" fontId="21" fillId="0" borderId="429" xfId="0" applyFont="1" applyBorder="1" applyProtection="1">
      <protection locked="0"/>
    </xf>
    <xf numFmtId="0" fontId="21" fillId="12" borderId="430" xfId="0" applyFont="1" applyFill="1" applyBorder="1" applyProtection="1">
      <protection locked="0"/>
    </xf>
    <xf numFmtId="0" fontId="21" fillId="9" borderId="429" xfId="0" applyFont="1" applyFill="1" applyBorder="1" applyProtection="1">
      <protection locked="0"/>
    </xf>
    <xf numFmtId="164" fontId="21" fillId="12" borderId="287" xfId="0" applyNumberFormat="1" applyFont="1" applyFill="1" applyBorder="1" applyAlignment="1" applyProtection="1">
      <alignment horizontal="left" vertical="center"/>
      <protection locked="0"/>
    </xf>
    <xf numFmtId="1" fontId="21" fillId="12" borderId="284" xfId="0" applyNumberFormat="1" applyFont="1" applyFill="1" applyBorder="1" applyAlignment="1" applyProtection="1">
      <alignment horizontal="center" vertical="center"/>
      <protection locked="0"/>
    </xf>
    <xf numFmtId="164" fontId="21" fillId="12" borderId="285" xfId="0" applyNumberFormat="1" applyFont="1" applyFill="1" applyBorder="1" applyAlignment="1" applyProtection="1">
      <alignment horizontal="left" vertical="center"/>
      <protection locked="0"/>
    </xf>
    <xf numFmtId="164" fontId="21" fillId="12" borderId="286" xfId="0" applyNumberFormat="1" applyFont="1" applyFill="1" applyBorder="1" applyAlignment="1" applyProtection="1">
      <alignment horizontal="center" vertical="center"/>
      <protection locked="0"/>
    </xf>
    <xf numFmtId="3" fontId="21" fillId="12" borderId="307" xfId="0" applyNumberFormat="1" applyFont="1" applyFill="1" applyBorder="1" applyAlignment="1" applyProtection="1">
      <alignment horizontal="right" vertical="center"/>
      <protection locked="0"/>
    </xf>
    <xf numFmtId="3" fontId="21" fillId="12" borderId="285" xfId="0" applyNumberFormat="1" applyFont="1" applyFill="1" applyBorder="1" applyAlignment="1" applyProtection="1">
      <alignment horizontal="right" vertical="center"/>
      <protection locked="0"/>
    </xf>
    <xf numFmtId="3" fontId="21" fillId="12" borderId="302" xfId="0" applyNumberFormat="1" applyFont="1" applyFill="1" applyBorder="1" applyAlignment="1" applyProtection="1">
      <alignment horizontal="right" vertical="center"/>
      <protection locked="0"/>
    </xf>
    <xf numFmtId="1" fontId="21" fillId="12" borderId="308" xfId="0" applyNumberFormat="1" applyFont="1" applyFill="1" applyBorder="1" applyAlignment="1" applyProtection="1">
      <alignment horizontal="center" vertical="center"/>
      <protection locked="0"/>
    </xf>
    <xf numFmtId="164" fontId="21" fillId="12" borderId="309" xfId="0" applyNumberFormat="1" applyFont="1" applyFill="1" applyBorder="1" applyAlignment="1" applyProtection="1">
      <alignment horizontal="left" vertical="center"/>
      <protection locked="0"/>
    </xf>
    <xf numFmtId="164" fontId="21" fillId="12" borderId="310" xfId="0" applyNumberFormat="1" applyFont="1" applyFill="1" applyBorder="1" applyAlignment="1" applyProtection="1">
      <alignment horizontal="center" vertical="center"/>
      <protection locked="0"/>
    </xf>
    <xf numFmtId="3" fontId="21" fillId="12" borderId="311" xfId="0" applyNumberFormat="1" applyFont="1" applyFill="1" applyBorder="1" applyAlignment="1" applyProtection="1">
      <alignment horizontal="right" vertical="center"/>
      <protection locked="0"/>
    </xf>
    <xf numFmtId="3" fontId="21" fillId="12" borderId="309" xfId="0" applyNumberFormat="1" applyFont="1" applyFill="1" applyBorder="1" applyAlignment="1" applyProtection="1">
      <alignment horizontal="right" vertical="center"/>
      <protection locked="0"/>
    </xf>
    <xf numFmtId="3" fontId="21" fillId="12" borderId="312" xfId="0" applyNumberFormat="1" applyFont="1" applyFill="1" applyBorder="1" applyAlignment="1" applyProtection="1">
      <alignment horizontal="right" vertical="center"/>
      <protection locked="0"/>
    </xf>
    <xf numFmtId="164" fontId="21" fillId="12" borderId="220" xfId="0" applyNumberFormat="1" applyFont="1" applyFill="1" applyBorder="1" applyAlignment="1" applyProtection="1">
      <alignment horizontal="left"/>
      <protection locked="0"/>
    </xf>
    <xf numFmtId="3" fontId="21" fillId="12" borderId="30" xfId="0" applyNumberFormat="1" applyFont="1" applyFill="1" applyBorder="1" applyAlignment="1" applyProtection="1">
      <alignment horizontal="center"/>
      <protection locked="0"/>
    </xf>
    <xf numFmtId="164" fontId="21" fillId="12" borderId="31" xfId="0" applyNumberFormat="1" applyFont="1" applyFill="1" applyBorder="1" applyAlignment="1" applyProtection="1">
      <alignment horizontal="left"/>
      <protection locked="0"/>
    </xf>
    <xf numFmtId="164" fontId="21" fillId="12" borderId="34" xfId="0" applyNumberFormat="1" applyFont="1" applyFill="1" applyBorder="1" applyAlignment="1" applyProtection="1">
      <alignment horizontal="center"/>
      <protection locked="0"/>
    </xf>
    <xf numFmtId="3" fontId="21" fillId="12" borderId="45" xfId="0" applyNumberFormat="1" applyFont="1" applyFill="1" applyBorder="1" applyAlignment="1" applyProtection="1">
      <alignment horizontal="right" vertical="center"/>
      <protection locked="0"/>
    </xf>
    <xf numFmtId="3" fontId="21" fillId="12" borderId="46" xfId="0" applyNumberFormat="1" applyFont="1" applyFill="1" applyBorder="1" applyAlignment="1" applyProtection="1">
      <alignment horizontal="right" vertical="center"/>
      <protection locked="0"/>
    </xf>
    <xf numFmtId="3" fontId="21" fillId="12" borderId="247" xfId="0" applyNumberFormat="1" applyFont="1" applyFill="1" applyBorder="1" applyAlignment="1" applyProtection="1">
      <alignment horizontal="center"/>
      <protection locked="0"/>
    </xf>
    <xf numFmtId="164" fontId="21" fillId="12" borderId="248" xfId="0" applyNumberFormat="1" applyFont="1" applyFill="1" applyBorder="1" applyAlignment="1" applyProtection="1">
      <alignment horizontal="left"/>
      <protection locked="0"/>
    </xf>
    <xf numFmtId="164" fontId="21" fillId="12" borderId="249" xfId="0" applyNumberFormat="1" applyFont="1" applyFill="1" applyBorder="1" applyAlignment="1" applyProtection="1">
      <alignment horizontal="center"/>
      <protection locked="0"/>
    </xf>
    <xf numFmtId="3" fontId="21" fillId="12" borderId="250" xfId="0" applyNumberFormat="1" applyFont="1" applyFill="1" applyBorder="1" applyAlignment="1" applyProtection="1">
      <alignment horizontal="right" vertical="center"/>
      <protection locked="0"/>
    </xf>
    <xf numFmtId="3" fontId="21" fillId="12" borderId="55" xfId="0" applyNumberFormat="1" applyFont="1" applyFill="1" applyBorder="1" applyAlignment="1" applyProtection="1">
      <alignment horizontal="right" vertical="center"/>
      <protection locked="0"/>
    </xf>
    <xf numFmtId="10" fontId="21" fillId="12" borderId="20" xfId="1" applyNumberFormat="1" applyFont="1" applyFill="1" applyBorder="1" applyAlignment="1" applyProtection="1">
      <alignment horizontal="right" vertical="center"/>
      <protection locked="0"/>
    </xf>
    <xf numFmtId="10" fontId="21" fillId="12" borderId="252" xfId="1" applyNumberFormat="1" applyFont="1" applyFill="1" applyBorder="1" applyAlignment="1" applyProtection="1">
      <alignment horizontal="right" vertical="center"/>
      <protection locked="0"/>
    </xf>
    <xf numFmtId="0" fontId="64" fillId="0" borderId="0" xfId="6" applyFont="1"/>
    <xf numFmtId="0" fontId="22" fillId="0" borderId="71" xfId="0" applyFont="1" applyBorder="1" applyAlignment="1">
      <alignment horizontal="right"/>
    </xf>
    <xf numFmtId="9" fontId="22" fillId="0" borderId="61" xfId="0" applyNumberFormat="1" applyFont="1" applyBorder="1" applyAlignment="1">
      <alignment horizontal="center" vertical="center"/>
    </xf>
    <xf numFmtId="0" fontId="0" fillId="0" borderId="0" xfId="0" applyAlignment="1">
      <alignment vertical="center"/>
    </xf>
    <xf numFmtId="10" fontId="22" fillId="12" borderId="55" xfId="0" applyNumberFormat="1" applyFont="1" applyFill="1" applyBorder="1" applyAlignment="1" applyProtection="1">
      <alignment horizontal="center" vertical="center"/>
      <protection locked="0"/>
    </xf>
    <xf numFmtId="10" fontId="22" fillId="12" borderId="1" xfId="0" applyNumberFormat="1" applyFont="1" applyFill="1" applyBorder="1" applyAlignment="1" applyProtection="1">
      <alignment horizontal="center" vertical="center"/>
      <protection locked="0"/>
    </xf>
    <xf numFmtId="2" fontId="21" fillId="0" borderId="0" xfId="0" applyNumberFormat="1" applyFont="1" applyProtection="1">
      <protection locked="0"/>
    </xf>
    <xf numFmtId="10" fontId="22" fillId="0" borderId="0" xfId="0" applyNumberFormat="1" applyFont="1" applyProtection="1">
      <protection locked="0"/>
    </xf>
    <xf numFmtId="0" fontId="42" fillId="0" borderId="0" xfId="0" applyFont="1"/>
    <xf numFmtId="0" fontId="50" fillId="0" borderId="0" xfId="0" applyFont="1" applyAlignment="1">
      <alignment horizontal="left" wrapText="1"/>
    </xf>
    <xf numFmtId="0" fontId="0" fillId="12" borderId="0" xfId="0" applyFill="1" applyProtection="1">
      <protection locked="0"/>
    </xf>
    <xf numFmtId="0" fontId="42" fillId="11" borderId="12" xfId="0" applyFont="1" applyFill="1" applyBorder="1" applyAlignment="1">
      <alignment horizontal="left" vertical="top"/>
    </xf>
    <xf numFmtId="0" fontId="42" fillId="11" borderId="13" xfId="0" applyFont="1" applyFill="1" applyBorder="1" applyAlignment="1">
      <alignment horizontal="left" vertical="top"/>
    </xf>
    <xf numFmtId="0" fontId="42" fillId="11" borderId="405" xfId="0" applyFont="1" applyFill="1" applyBorder="1" applyAlignment="1">
      <alignment horizontal="left" vertical="top"/>
    </xf>
    <xf numFmtId="0" fontId="59" fillId="11" borderId="8" xfId="0" applyFont="1" applyFill="1" applyBorder="1" applyAlignment="1">
      <alignment wrapText="1"/>
    </xf>
    <xf numFmtId="0" fontId="59" fillId="11" borderId="7" xfId="0" applyFont="1" applyFill="1" applyBorder="1" applyAlignment="1">
      <alignment wrapText="1"/>
    </xf>
    <xf numFmtId="0" fontId="59" fillId="11" borderId="403" xfId="0" applyFont="1" applyFill="1" applyBorder="1" applyAlignment="1">
      <alignment wrapText="1"/>
    </xf>
    <xf numFmtId="0" fontId="42" fillId="11" borderId="10" xfId="0" applyFont="1" applyFill="1" applyBorder="1" applyAlignment="1">
      <alignment horizontal="left" vertical="top"/>
    </xf>
    <xf numFmtId="0" fontId="42" fillId="11" borderId="0" xfId="0" applyFont="1" applyFill="1" applyAlignment="1">
      <alignment horizontal="left" vertical="top"/>
    </xf>
    <xf numFmtId="0" fontId="42" fillId="11" borderId="404" xfId="0" applyFont="1" applyFill="1" applyBorder="1" applyAlignment="1">
      <alignment horizontal="left" vertical="top"/>
    </xf>
    <xf numFmtId="0" fontId="43" fillId="11" borderId="10" xfId="6" applyFont="1" applyFill="1" applyBorder="1" applyAlignment="1">
      <alignment horizontal="left" vertical="top"/>
    </xf>
    <xf numFmtId="0" fontId="43" fillId="11" borderId="0" xfId="6" applyFont="1" applyFill="1" applyBorder="1" applyAlignment="1">
      <alignment horizontal="left" vertical="top"/>
    </xf>
    <xf numFmtId="0" fontId="43" fillId="11" borderId="404" xfId="6" applyFont="1" applyFill="1" applyBorder="1" applyAlignment="1">
      <alignment horizontal="left" vertical="top"/>
    </xf>
    <xf numFmtId="0" fontId="53" fillId="11" borderId="10" xfId="0" applyFont="1" applyFill="1" applyBorder="1" applyAlignment="1">
      <alignment horizontal="left" vertical="top" wrapText="1"/>
    </xf>
    <xf numFmtId="0" fontId="53" fillId="11" borderId="0" xfId="0" applyFont="1" applyFill="1" applyAlignment="1">
      <alignment horizontal="left" vertical="top" wrapText="1"/>
    </xf>
    <xf numFmtId="0" fontId="53" fillId="11" borderId="404" xfId="0" applyFont="1" applyFill="1" applyBorder="1" applyAlignment="1">
      <alignment horizontal="left" vertical="top" wrapText="1"/>
    </xf>
    <xf numFmtId="0" fontId="51" fillId="11" borderId="10" xfId="0" applyFont="1" applyFill="1" applyBorder="1" applyAlignment="1">
      <alignment horizontal="left" vertical="top" wrapText="1"/>
    </xf>
    <xf numFmtId="0" fontId="42" fillId="11" borderId="0" xfId="0" applyFont="1" applyFill="1" applyAlignment="1">
      <alignment horizontal="left" vertical="top" wrapText="1"/>
    </xf>
    <xf numFmtId="0" fontId="42" fillId="11" borderId="404" xfId="0" applyFont="1" applyFill="1" applyBorder="1" applyAlignment="1">
      <alignment horizontal="left" vertical="top" wrapText="1"/>
    </xf>
    <xf numFmtId="0" fontId="42" fillId="16" borderId="12" xfId="0" applyFont="1" applyFill="1" applyBorder="1" applyAlignment="1">
      <alignment horizontal="left" vertical="top"/>
    </xf>
    <xf numFmtId="0" fontId="42" fillId="16" borderId="13" xfId="0" applyFont="1" applyFill="1" applyBorder="1" applyAlignment="1">
      <alignment horizontal="left" vertical="top"/>
    </xf>
    <xf numFmtId="0" fontId="42" fillId="16" borderId="405" xfId="0" applyFont="1" applyFill="1" applyBorder="1" applyAlignment="1">
      <alignment horizontal="left" vertical="top"/>
    </xf>
    <xf numFmtId="0" fontId="59" fillId="16" borderId="8" xfId="0" applyFont="1" applyFill="1" applyBorder="1" applyAlignment="1">
      <alignment wrapText="1"/>
    </xf>
    <xf numFmtId="0" fontId="59" fillId="16" borderId="7" xfId="0" applyFont="1" applyFill="1" applyBorder="1" applyAlignment="1">
      <alignment wrapText="1"/>
    </xf>
    <xf numFmtId="0" fontId="59" fillId="16" borderId="403" xfId="0" applyFont="1" applyFill="1" applyBorder="1" applyAlignment="1">
      <alignment wrapText="1"/>
    </xf>
    <xf numFmtId="0" fontId="53" fillId="16" borderId="10" xfId="0" applyFont="1" applyFill="1" applyBorder="1" applyAlignment="1">
      <alignment horizontal="left" vertical="top" wrapText="1"/>
    </xf>
    <xf numFmtId="0" fontId="53" fillId="16" borderId="0" xfId="0" applyFont="1" applyFill="1" applyAlignment="1">
      <alignment horizontal="left" vertical="top" wrapText="1"/>
    </xf>
    <xf numFmtId="0" fontId="53" fillId="16" borderId="404" xfId="0" applyFont="1" applyFill="1" applyBorder="1" applyAlignment="1">
      <alignment horizontal="left" vertical="top" wrapText="1"/>
    </xf>
    <xf numFmtId="0" fontId="51" fillId="16" borderId="10" xfId="0" applyFont="1" applyFill="1" applyBorder="1" applyAlignment="1">
      <alignment horizontal="left" vertical="top" wrapText="1"/>
    </xf>
    <xf numFmtId="0" fontId="42" fillId="16" borderId="0" xfId="0" applyFont="1" applyFill="1" applyAlignment="1">
      <alignment horizontal="left" vertical="top" wrapText="1"/>
    </xf>
    <xf numFmtId="0" fontId="42" fillId="16" borderId="404" xfId="0" applyFont="1" applyFill="1" applyBorder="1" applyAlignment="1">
      <alignment horizontal="left" vertical="top" wrapText="1"/>
    </xf>
    <xf numFmtId="0" fontId="42" fillId="16" borderId="10" xfId="0" applyFont="1" applyFill="1" applyBorder="1" applyAlignment="1">
      <alignment horizontal="left" vertical="top"/>
    </xf>
    <xf numFmtId="0" fontId="42" fillId="16" borderId="0" xfId="0" applyFont="1" applyFill="1" applyAlignment="1">
      <alignment horizontal="left" vertical="top"/>
    </xf>
    <xf numFmtId="0" fontId="42" fillId="16" borderId="404" xfId="0" applyFont="1" applyFill="1" applyBorder="1" applyAlignment="1">
      <alignment horizontal="left" vertical="top"/>
    </xf>
    <xf numFmtId="0" fontId="65" fillId="16" borderId="10" xfId="7" applyFill="1" applyBorder="1" applyAlignment="1">
      <alignment horizontal="left" vertical="top"/>
    </xf>
    <xf numFmtId="0" fontId="65" fillId="16" borderId="0" xfId="7" applyFill="1" applyBorder="1" applyAlignment="1">
      <alignment horizontal="left" vertical="top"/>
    </xf>
    <xf numFmtId="0" fontId="65" fillId="16" borderId="404" xfId="7" applyFill="1" applyBorder="1" applyAlignment="1">
      <alignment horizontal="left" vertical="top"/>
    </xf>
    <xf numFmtId="3" fontId="21" fillId="12" borderId="192" xfId="4" applyNumberFormat="1" applyFont="1" applyFill="1" applyBorder="1" applyProtection="1">
      <protection locked="0"/>
    </xf>
    <xf numFmtId="0" fontId="0" fillId="0" borderId="21" xfId="0" applyBorder="1"/>
    <xf numFmtId="0" fontId="0" fillId="0" borderId="20" xfId="0" applyBorder="1"/>
    <xf numFmtId="3" fontId="22" fillId="0" borderId="421" xfId="0" applyNumberFormat="1" applyFont="1" applyBorder="1"/>
    <xf numFmtId="3" fontId="22" fillId="0" borderId="422" xfId="0" applyNumberFormat="1" applyFont="1" applyBorder="1"/>
    <xf numFmtId="3" fontId="22" fillId="0" borderId="385" xfId="0" applyNumberFormat="1" applyFont="1" applyBorder="1"/>
    <xf numFmtId="3" fontId="22" fillId="0" borderId="418" xfId="0" applyNumberFormat="1" applyFont="1" applyBorder="1"/>
    <xf numFmtId="3" fontId="22" fillId="0" borderId="419" xfId="0" applyNumberFormat="1" applyFont="1" applyBorder="1"/>
    <xf numFmtId="3" fontId="22" fillId="0" borderId="420" xfId="0" applyNumberFormat="1" applyFont="1" applyBorder="1"/>
    <xf numFmtId="3" fontId="22" fillId="0" borderId="409" xfId="0" applyNumberFormat="1" applyFont="1" applyBorder="1"/>
    <xf numFmtId="3" fontId="22" fillId="0" borderId="410" xfId="0" applyNumberFormat="1" applyFont="1" applyBorder="1"/>
    <xf numFmtId="3" fontId="22" fillId="0" borderId="413" xfId="0" applyNumberFormat="1" applyFont="1" applyBorder="1"/>
    <xf numFmtId="166" fontId="22" fillId="0" borderId="414" xfId="0" applyNumberFormat="1" applyFont="1" applyBorder="1"/>
    <xf numFmtId="166" fontId="22" fillId="0" borderId="412" xfId="0" applyNumberFormat="1" applyFont="1" applyBorder="1"/>
    <xf numFmtId="166" fontId="22" fillId="0" borderId="415" xfId="0" applyNumberFormat="1" applyFont="1" applyBorder="1"/>
    <xf numFmtId="166" fontId="22" fillId="0" borderId="416" xfId="0" applyNumberFormat="1" applyFont="1" applyBorder="1"/>
    <xf numFmtId="166" fontId="22" fillId="0" borderId="417" xfId="0" applyNumberFormat="1" applyFont="1" applyBorder="1"/>
    <xf numFmtId="164" fontId="22" fillId="0" borderId="411" xfId="0" applyNumberFormat="1" applyFont="1" applyBorder="1"/>
    <xf numFmtId="164" fontId="22" fillId="0" borderId="412" xfId="0" applyNumberFormat="1" applyFont="1" applyBorder="1"/>
    <xf numFmtId="166" fontId="26" fillId="0" borderId="413" xfId="0" applyNumberFormat="1" applyFont="1" applyBorder="1"/>
    <xf numFmtId="166" fontId="22" fillId="0" borderId="410" xfId="0" applyNumberFormat="1" applyFont="1" applyBorder="1"/>
    <xf numFmtId="164" fontId="26" fillId="0" borderId="409" xfId="0" applyNumberFormat="1" applyFont="1" applyBorder="1"/>
    <xf numFmtId="164" fontId="22" fillId="0" borderId="410" xfId="0" applyNumberFormat="1" applyFont="1" applyBorder="1"/>
    <xf numFmtId="164" fontId="26" fillId="0" borderId="413" xfId="0" applyNumberFormat="1" applyFont="1" applyBorder="1"/>
    <xf numFmtId="0" fontId="29" fillId="0" borderId="227" xfId="0" applyFont="1" applyBorder="1" applyAlignment="1">
      <alignment horizontal="center" vertical="center"/>
    </xf>
    <xf numFmtId="0" fontId="0" fillId="0" borderId="20" xfId="0" applyBorder="1" applyAlignment="1">
      <alignment horizontal="center" vertical="center"/>
    </xf>
    <xf numFmtId="0" fontId="22" fillId="13" borderId="380" xfId="0" applyFont="1" applyFill="1" applyBorder="1" applyAlignment="1">
      <alignment horizontal="left" vertical="center" wrapText="1"/>
    </xf>
    <xf numFmtId="0" fontId="0" fillId="13" borderId="382" xfId="0" applyFill="1" applyBorder="1" applyAlignment="1">
      <alignment horizontal="left" vertical="center"/>
    </xf>
    <xf numFmtId="2" fontId="21" fillId="12" borderId="137" xfId="0" applyNumberFormat="1" applyFont="1" applyFill="1" applyBorder="1" applyAlignment="1" applyProtection="1">
      <alignment horizontal="left" vertical="center"/>
      <protection locked="0"/>
    </xf>
    <xf numFmtId="0" fontId="0" fillId="12" borderId="138" xfId="0" applyFill="1" applyBorder="1" applyAlignment="1" applyProtection="1">
      <alignment vertical="center"/>
      <protection locked="0"/>
    </xf>
    <xf numFmtId="0" fontId="0" fillId="12" borderId="139" xfId="0" applyFill="1" applyBorder="1" applyAlignment="1" applyProtection="1">
      <alignment vertical="center"/>
      <protection locked="0"/>
    </xf>
    <xf numFmtId="0" fontId="22" fillId="0" borderId="406" xfId="0" applyFont="1" applyBorder="1"/>
    <xf numFmtId="0" fontId="35" fillId="0" borderId="407" xfId="0" applyFont="1" applyBorder="1"/>
    <xf numFmtId="3" fontId="22" fillId="0" borderId="406" xfId="0" applyNumberFormat="1" applyFont="1" applyBorder="1"/>
    <xf numFmtId="3" fontId="22" fillId="0" borderId="407" xfId="0" applyNumberFormat="1" applyFont="1" applyBorder="1"/>
    <xf numFmtId="3" fontId="22" fillId="0" borderId="408" xfId="0" applyNumberFormat="1" applyFont="1" applyBorder="1"/>
    <xf numFmtId="0" fontId="22" fillId="0" borderId="408" xfId="0" applyFont="1" applyBorder="1"/>
    <xf numFmtId="0" fontId="22" fillId="13" borderId="0" xfId="0" applyFont="1" applyFill="1" applyAlignment="1">
      <alignment horizontal="center" vertical="center"/>
    </xf>
    <xf numFmtId="0" fontId="35" fillId="13" borderId="0" xfId="0" applyFont="1" applyFill="1" applyAlignment="1">
      <alignment horizontal="center" vertical="center"/>
    </xf>
    <xf numFmtId="0" fontId="22" fillId="13" borderId="118" xfId="0" applyFont="1" applyFill="1" applyBorder="1" applyAlignment="1">
      <alignment horizontal="center" vertical="center" wrapText="1"/>
    </xf>
    <xf numFmtId="0" fontId="35" fillId="13" borderId="119" xfId="0" applyFont="1" applyFill="1" applyBorder="1" applyAlignment="1">
      <alignment horizontal="center" vertical="center"/>
    </xf>
    <xf numFmtId="3" fontId="21" fillId="12" borderId="209" xfId="4" applyNumberFormat="1" applyFont="1" applyFill="1" applyBorder="1" applyProtection="1">
      <protection locked="0"/>
    </xf>
    <xf numFmtId="0" fontId="7" fillId="12" borderId="57" xfId="4" applyFill="1" applyBorder="1" applyProtection="1">
      <protection locked="0"/>
    </xf>
    <xf numFmtId="3" fontId="21" fillId="12" borderId="198" xfId="4" applyNumberFormat="1" applyFont="1" applyFill="1" applyBorder="1" applyProtection="1">
      <protection locked="0"/>
    </xf>
    <xf numFmtId="0" fontId="7" fillId="12" borderId="46" xfId="4" applyFill="1" applyBorder="1" applyProtection="1">
      <protection locked="0"/>
    </xf>
    <xf numFmtId="3" fontId="21" fillId="12" borderId="199" xfId="4" applyNumberFormat="1" applyFont="1" applyFill="1" applyBorder="1" applyProtection="1">
      <protection locked="0"/>
    </xf>
    <xf numFmtId="0" fontId="7" fillId="12" borderId="48" xfId="4" applyFill="1" applyBorder="1" applyProtection="1">
      <protection locked="0"/>
    </xf>
    <xf numFmtId="0" fontId="21" fillId="13" borderId="205" xfId="0" applyFont="1" applyFill="1" applyBorder="1" applyAlignment="1">
      <alignment horizontal="left" vertical="center"/>
    </xf>
    <xf numFmtId="0" fontId="0" fillId="13" borderId="54" xfId="0" applyFill="1" applyBorder="1" applyAlignment="1">
      <alignment vertical="center"/>
    </xf>
    <xf numFmtId="3" fontId="21" fillId="12" borderId="197" xfId="4" applyNumberFormat="1" applyFont="1" applyFill="1" applyBorder="1" applyProtection="1">
      <protection locked="0"/>
    </xf>
    <xf numFmtId="3" fontId="21" fillId="12" borderId="43" xfId="4" applyNumberFormat="1" applyFont="1" applyFill="1" applyBorder="1" applyProtection="1">
      <protection locked="0"/>
    </xf>
    <xf numFmtId="3" fontId="21" fillId="12" borderId="46" xfId="4" applyNumberFormat="1" applyFont="1" applyFill="1" applyBorder="1" applyProtection="1">
      <protection locked="0"/>
    </xf>
    <xf numFmtId="0" fontId="21" fillId="13" borderId="207" xfId="0" applyFont="1" applyFill="1" applyBorder="1" applyAlignment="1">
      <alignment horizontal="left" vertical="center"/>
    </xf>
    <xf numFmtId="0" fontId="21" fillId="13" borderId="56" xfId="0" applyFont="1" applyFill="1" applyBorder="1" applyAlignment="1">
      <alignment vertical="center"/>
    </xf>
    <xf numFmtId="0" fontId="7" fillId="12" borderId="43" xfId="4" applyFill="1" applyBorder="1" applyProtection="1">
      <protection locked="0"/>
    </xf>
    <xf numFmtId="0" fontId="21" fillId="13" borderId="39" xfId="0" applyFont="1" applyFill="1" applyBorder="1" applyAlignment="1">
      <alignment horizontal="left" vertical="center"/>
    </xf>
    <xf numFmtId="0" fontId="21" fillId="13" borderId="40" xfId="0" applyFont="1" applyFill="1" applyBorder="1" applyAlignment="1">
      <alignment vertical="center"/>
    </xf>
    <xf numFmtId="3" fontId="21" fillId="12" borderId="213" xfId="4" applyNumberFormat="1" applyFont="1" applyFill="1" applyBorder="1" applyProtection="1">
      <protection locked="0"/>
    </xf>
    <xf numFmtId="0" fontId="7" fillId="12" borderId="130" xfId="4" applyFill="1" applyBorder="1" applyProtection="1">
      <protection locked="0"/>
    </xf>
    <xf numFmtId="3" fontId="21" fillId="12" borderId="214" xfId="4" applyNumberFormat="1" applyFont="1" applyFill="1" applyBorder="1" applyProtection="1">
      <protection locked="0"/>
    </xf>
    <xf numFmtId="0" fontId="7" fillId="12" borderId="133" xfId="4" applyFill="1" applyBorder="1" applyProtection="1">
      <protection locked="0"/>
    </xf>
    <xf numFmtId="0" fontId="7" fillId="12" borderId="124" xfId="4" applyFill="1" applyBorder="1" applyProtection="1">
      <protection locked="0"/>
    </xf>
    <xf numFmtId="0" fontId="21" fillId="13" borderId="127" xfId="0" applyFont="1" applyFill="1" applyBorder="1" applyAlignment="1">
      <alignment horizontal="left" vertical="center"/>
    </xf>
    <xf numFmtId="0" fontId="21" fillId="13" borderId="128" xfId="0" applyFont="1" applyFill="1" applyBorder="1" applyAlignment="1">
      <alignment vertical="center"/>
    </xf>
    <xf numFmtId="0" fontId="22" fillId="13" borderId="114" xfId="0" applyFont="1" applyFill="1" applyBorder="1" applyAlignment="1">
      <alignment horizontal="center" vertical="center" wrapText="1"/>
    </xf>
    <xf numFmtId="0" fontId="35" fillId="13" borderId="148" xfId="0" applyFont="1" applyFill="1" applyBorder="1" applyAlignment="1">
      <alignment horizontal="center" vertical="center"/>
    </xf>
    <xf numFmtId="0" fontId="35" fillId="13" borderId="115" xfId="0" applyFont="1" applyFill="1" applyBorder="1" applyAlignment="1">
      <alignment horizontal="center" vertical="center"/>
    </xf>
    <xf numFmtId="0" fontId="22" fillId="13" borderId="118" xfId="0" applyFont="1" applyFill="1" applyBorder="1" applyAlignment="1">
      <alignment horizontal="center" vertical="center"/>
    </xf>
    <xf numFmtId="0" fontId="27" fillId="6" borderId="289" xfId="5" applyFont="1" applyFill="1" applyBorder="1" applyAlignment="1">
      <alignment horizontal="center" vertical="center" wrapText="1"/>
    </xf>
    <xf numFmtId="0" fontId="4" fillId="6" borderId="290" xfId="5" applyFill="1" applyBorder="1" applyAlignment="1">
      <alignment horizontal="center" vertical="center" wrapText="1"/>
    </xf>
    <xf numFmtId="0" fontId="4" fillId="6" borderId="291" xfId="5" applyFill="1" applyBorder="1" applyAlignment="1">
      <alignment horizontal="center" vertical="center" wrapText="1"/>
    </xf>
    <xf numFmtId="0" fontId="27" fillId="6" borderId="192" xfId="5" applyFont="1" applyFill="1" applyBorder="1" applyAlignment="1">
      <alignment horizontal="center" vertical="center" wrapText="1"/>
    </xf>
    <xf numFmtId="0" fontId="4" fillId="6" borderId="21" xfId="5" applyFill="1" applyBorder="1" applyAlignment="1">
      <alignment horizontal="center" vertical="center" wrapText="1"/>
    </xf>
    <xf numFmtId="0" fontId="4" fillId="6" borderId="292" xfId="5" applyFill="1" applyBorder="1" applyAlignment="1">
      <alignment horizontal="center" vertical="center" wrapText="1"/>
    </xf>
    <xf numFmtId="0" fontId="47" fillId="6" borderId="293" xfId="5" applyFont="1" applyFill="1" applyBorder="1" applyAlignment="1">
      <alignment horizontal="center" vertical="center" wrapText="1"/>
    </xf>
    <xf numFmtId="0" fontId="48" fillId="6" borderId="294" xfId="5" applyFont="1" applyFill="1" applyBorder="1" applyAlignment="1">
      <alignment horizontal="center" vertical="center" wrapText="1"/>
    </xf>
    <xf numFmtId="0" fontId="48" fillId="6" borderId="295" xfId="5" applyFont="1" applyFill="1" applyBorder="1" applyAlignment="1">
      <alignment horizontal="center" vertical="center" wrapText="1"/>
    </xf>
    <xf numFmtId="0" fontId="27" fillId="10" borderId="297" xfId="5" applyFont="1" applyFill="1" applyBorder="1" applyAlignment="1">
      <alignment horizontal="center" vertical="center"/>
    </xf>
    <xf numFmtId="0" fontId="27" fillId="10" borderId="298" xfId="5" applyFont="1" applyFill="1" applyBorder="1" applyAlignment="1">
      <alignment horizontal="center" vertical="center"/>
    </xf>
    <xf numFmtId="0" fontId="27" fillId="10" borderId="299" xfId="5" applyFont="1" applyFill="1" applyBorder="1" applyAlignment="1">
      <alignment horizontal="center" vertical="center"/>
    </xf>
    <xf numFmtId="0" fontId="29" fillId="0" borderId="262"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1" fontId="4" fillId="0" borderId="19" xfId="5" applyNumberFormat="1" applyBorder="1" applyAlignment="1">
      <alignment horizontal="left" vertical="center"/>
    </xf>
    <xf numFmtId="1" fontId="0" fillId="0" borderId="21" xfId="0" applyNumberFormat="1" applyBorder="1" applyAlignment="1">
      <alignment vertical="center"/>
    </xf>
    <xf numFmtId="1" fontId="0" fillId="0" borderId="20" xfId="0" applyNumberFormat="1" applyBorder="1" applyAlignment="1">
      <alignment vertical="center"/>
    </xf>
    <xf numFmtId="0" fontId="29" fillId="0" borderId="227" xfId="0" applyFont="1" applyBorder="1" applyAlignment="1">
      <alignment horizontal="center"/>
    </xf>
    <xf numFmtId="0" fontId="34" fillId="0" borderId="21" xfId="0" applyFont="1"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3" fontId="27" fillId="10" borderId="242" xfId="3" applyNumberFormat="1" applyFont="1" applyFill="1" applyBorder="1" applyAlignment="1">
      <alignment horizontal="center" vertical="center"/>
    </xf>
    <xf numFmtId="3" fontId="27" fillId="10" borderId="243" xfId="3" applyNumberFormat="1" applyFont="1" applyFill="1" applyBorder="1" applyAlignment="1">
      <alignment horizontal="center" vertical="center"/>
    </xf>
    <xf numFmtId="3" fontId="27" fillId="10" borderId="253" xfId="3" applyNumberFormat="1" applyFont="1" applyFill="1" applyBorder="1" applyAlignment="1">
      <alignment horizontal="center" vertical="center"/>
    </xf>
    <xf numFmtId="0" fontId="3" fillId="6" borderId="45" xfId="3" applyFont="1" applyFill="1" applyBorder="1" applyAlignment="1">
      <alignment horizontal="center" vertical="top" wrapText="1"/>
    </xf>
    <xf numFmtId="0" fontId="5" fillId="6" borderId="236" xfId="3" applyFill="1" applyBorder="1" applyAlignment="1">
      <alignment horizontal="center" vertical="top" wrapText="1"/>
    </xf>
    <xf numFmtId="0" fontId="3" fillId="6" borderId="46" xfId="3" applyFont="1" applyFill="1" applyBorder="1" applyAlignment="1">
      <alignment horizontal="center" vertical="top" wrapText="1"/>
    </xf>
    <xf numFmtId="0" fontId="5" fillId="6" borderId="221" xfId="3" applyFill="1" applyBorder="1" applyAlignment="1">
      <alignment horizontal="center" vertical="top" wrapText="1"/>
    </xf>
    <xf numFmtId="0" fontId="5" fillId="6" borderId="46" xfId="3" applyFill="1" applyBorder="1" applyAlignment="1">
      <alignment horizontal="center" vertical="center" wrapText="1"/>
    </xf>
    <xf numFmtId="0" fontId="27" fillId="6" borderId="238" xfId="3" applyFont="1" applyFill="1" applyBorder="1" applyAlignment="1">
      <alignment horizontal="center" vertical="center" wrapText="1"/>
    </xf>
    <xf numFmtId="0" fontId="27" fillId="6" borderId="239" xfId="3" applyFont="1" applyFill="1" applyBorder="1" applyAlignment="1">
      <alignment horizontal="center" vertical="center" wrapText="1"/>
    </xf>
    <xf numFmtId="0" fontId="27" fillId="6" borderId="240" xfId="3" applyFont="1" applyFill="1" applyBorder="1" applyAlignment="1">
      <alignment horizontal="center" vertical="center" wrapText="1"/>
    </xf>
    <xf numFmtId="0" fontId="27" fillId="6" borderId="45" xfId="3" applyFont="1" applyFill="1" applyBorder="1" applyAlignment="1">
      <alignment horizontal="center" vertical="center" wrapText="1"/>
    </xf>
    <xf numFmtId="0" fontId="27" fillId="6" borderId="46" xfId="3" applyFont="1" applyFill="1" applyBorder="1" applyAlignment="1">
      <alignment horizontal="center" vertical="center" wrapText="1"/>
    </xf>
    <xf numFmtId="0" fontId="27" fillId="6" borderId="47" xfId="3" applyFont="1" applyFill="1" applyBorder="1" applyAlignment="1">
      <alignment horizontal="center" vertical="center" wrapText="1"/>
    </xf>
    <xf numFmtId="0" fontId="27" fillId="6" borderId="235" xfId="3" applyFont="1" applyFill="1" applyBorder="1" applyAlignment="1">
      <alignment horizontal="center" vertical="center" wrapText="1"/>
    </xf>
    <xf numFmtId="0" fontId="27" fillId="6" borderId="219" xfId="3" applyFont="1" applyFill="1" applyBorder="1" applyAlignment="1">
      <alignment horizontal="center" vertical="center" wrapText="1"/>
    </xf>
    <xf numFmtId="0" fontId="27" fillId="6" borderId="231" xfId="3" applyFont="1" applyFill="1" applyBorder="1" applyAlignment="1">
      <alignment horizontal="center" vertical="center" wrapText="1"/>
    </xf>
    <xf numFmtId="0" fontId="5" fillId="6" borderId="20" xfId="3" applyFill="1" applyBorder="1" applyAlignment="1">
      <alignment horizontal="center" vertical="center" wrapText="1"/>
    </xf>
    <xf numFmtId="0" fontId="5" fillId="7" borderId="46" xfId="3" applyFill="1" applyBorder="1" applyAlignment="1">
      <alignment horizontal="center" vertical="center" wrapText="1"/>
    </xf>
    <xf numFmtId="0" fontId="27" fillId="6" borderId="86" xfId="3" applyFont="1" applyFill="1" applyBorder="1" applyAlignment="1">
      <alignment horizontal="center" vertical="top" wrapText="1"/>
    </xf>
    <xf numFmtId="0" fontId="27" fillId="6" borderId="232" xfId="3" applyFont="1" applyFill="1" applyBorder="1" applyAlignment="1">
      <alignment horizontal="center" vertical="top" wrapText="1"/>
    </xf>
    <xf numFmtId="0" fontId="5" fillId="6" borderId="45" xfId="3" applyFill="1" applyBorder="1" applyAlignment="1">
      <alignment horizontal="center" vertical="center" wrapText="1"/>
    </xf>
    <xf numFmtId="0" fontId="5" fillId="6" borderId="47" xfId="3" applyFill="1" applyBorder="1" applyAlignment="1">
      <alignment horizontal="center" vertical="center" wrapText="1"/>
    </xf>
    <xf numFmtId="0" fontId="5" fillId="6" borderId="46" xfId="3" applyFill="1" applyBorder="1" applyAlignment="1">
      <alignment horizontal="center" vertical="top" wrapText="1"/>
    </xf>
    <xf numFmtId="0" fontId="3" fillId="7" borderId="46" xfId="3" applyFont="1" applyFill="1" applyBorder="1" applyAlignment="1">
      <alignment horizontal="center" vertical="top" wrapText="1"/>
    </xf>
    <xf numFmtId="0" fontId="5" fillId="7" borderId="46" xfId="3" applyFill="1" applyBorder="1" applyAlignment="1">
      <alignment horizontal="center" vertical="top" wrapText="1"/>
    </xf>
    <xf numFmtId="0" fontId="5" fillId="7" borderId="221" xfId="3" applyFill="1" applyBorder="1" applyAlignment="1">
      <alignment horizontal="center" vertical="top" wrapText="1"/>
    </xf>
    <xf numFmtId="0" fontId="2" fillId="7" borderId="46" xfId="3" applyFont="1" applyFill="1" applyBorder="1" applyAlignment="1">
      <alignment horizontal="center" vertical="top" wrapText="1"/>
    </xf>
    <xf numFmtId="0" fontId="27" fillId="6" borderId="47" xfId="3" applyFont="1" applyFill="1" applyBorder="1" applyAlignment="1">
      <alignment horizontal="center" vertical="top" wrapText="1"/>
    </xf>
    <xf numFmtId="0" fontId="27" fillId="6" borderId="241" xfId="3" applyFont="1" applyFill="1" applyBorder="1" applyAlignment="1">
      <alignment horizontal="center" vertical="top" wrapText="1"/>
    </xf>
    <xf numFmtId="0" fontId="3" fillId="6" borderId="20" xfId="3" applyFont="1" applyFill="1" applyBorder="1" applyAlignment="1">
      <alignment horizontal="center" vertical="top" wrapText="1"/>
    </xf>
    <xf numFmtId="0" fontId="0" fillId="0" borderId="221" xfId="0" applyBorder="1" applyAlignment="1">
      <alignment horizontal="center" vertical="top" wrapText="1"/>
    </xf>
    <xf numFmtId="0" fontId="13" fillId="2" borderId="15" xfId="0" applyFont="1" applyFill="1" applyBorder="1" applyAlignment="1">
      <alignment horizontal="center"/>
    </xf>
    <xf numFmtId="0" fontId="0" fillId="2" borderId="16" xfId="0" applyFill="1" applyBorder="1"/>
    <xf numFmtId="0" fontId="0" fillId="2" borderId="17" xfId="0" applyFill="1" applyBorder="1"/>
    <xf numFmtId="0" fontId="19" fillId="0" borderId="0" xfId="0" applyFont="1"/>
  </cellXfs>
  <cellStyles count="8">
    <cellStyle name="Hyperlink" xfId="6" xr:uid="{00000000-000B-0000-0000-000008000000}"/>
    <cellStyle name="Hyperlänk" xfId="7" builtinId="8"/>
    <cellStyle name="Normal" xfId="0" builtinId="0"/>
    <cellStyle name="Normal 2" xfId="2" xr:uid="{00000000-0005-0000-0000-000002000000}"/>
    <cellStyle name="Normal 3" xfId="3" xr:uid="{00000000-0005-0000-0000-000003000000}"/>
    <cellStyle name="Normal 3 2" xfId="5" xr:uid="{00000000-0005-0000-0000-000004000000}"/>
    <cellStyle name="Normal 4" xfId="4" xr:uid="{00000000-0005-0000-0000-000005000000}"/>
    <cellStyle name="Procent" xfId="1" builtinId="5"/>
  </cellStyles>
  <dxfs count="0"/>
  <tableStyles count="0" defaultTableStyle="TableStyleMedium9" defaultPivotStyle="PivotStyleLight16"/>
  <colors>
    <mruColors>
      <color rgb="FFF8EAEA"/>
      <color rgb="FFE3EDE8"/>
      <color rgb="FFB9D3C7"/>
      <color rgb="FFABCABC"/>
      <color rgb="FFF8F7F1"/>
      <color rgb="FFFFFFB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8072438</xdr:colOff>
      <xdr:row>1</xdr:row>
      <xdr:rowOff>176212</xdr:rowOff>
    </xdr:from>
    <xdr:to>
      <xdr:col>1</xdr:col>
      <xdr:colOff>9575574</xdr:colOff>
      <xdr:row>4</xdr:row>
      <xdr:rowOff>189014</xdr:rowOff>
    </xdr:to>
    <xdr:pic>
      <xdr:nvPicPr>
        <xdr:cNvPr id="2" name="Bildobjekt 1">
          <a:extLst>
            <a:ext uri="{FF2B5EF4-FFF2-40B4-BE49-F238E27FC236}">
              <a16:creationId xmlns:a16="http://schemas.microsoft.com/office/drawing/2014/main" id="{B2130EB6-CCA4-4E24-8C1E-2D4C88D4219A}"/>
            </a:ext>
          </a:extLst>
        </xdr:cNvPr>
        <xdr:cNvPicPr>
          <a:picLocks noChangeAspect="1"/>
        </xdr:cNvPicPr>
      </xdr:nvPicPr>
      <xdr:blipFill>
        <a:blip xmlns:r="http://schemas.openxmlformats.org/officeDocument/2006/relationships" r:embed="rId1"/>
        <a:stretch>
          <a:fillRect/>
        </a:stretch>
      </xdr:blipFill>
      <xdr:spPr>
        <a:xfrm>
          <a:off x="8227219" y="319087"/>
          <a:ext cx="1503136" cy="643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50800</xdr:colOff>
      <xdr:row>26</xdr:row>
      <xdr:rowOff>14112</xdr:rowOff>
    </xdr:from>
    <xdr:to>
      <xdr:col>12</xdr:col>
      <xdr:colOff>592670</xdr:colOff>
      <xdr:row>26</xdr:row>
      <xdr:rowOff>171450</xdr:rowOff>
    </xdr:to>
    <xdr:cxnSp macro="">
      <xdr:nvCxnSpPr>
        <xdr:cNvPr id="3" name="Rak koppling 2">
          <a:extLst>
            <a:ext uri="{FF2B5EF4-FFF2-40B4-BE49-F238E27FC236}">
              <a16:creationId xmlns:a16="http://schemas.microsoft.com/office/drawing/2014/main" id="{D13AD829-FCDF-478A-BE3B-C34C97ABF5AA}"/>
            </a:ext>
          </a:extLst>
        </xdr:cNvPr>
        <xdr:cNvCxnSpPr/>
      </xdr:nvCxnSpPr>
      <xdr:spPr>
        <a:xfrm flipH="1">
          <a:off x="8636000" y="5760862"/>
          <a:ext cx="541870" cy="1573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dghi97\AppData\Local\Microsoft\Windows\INetCache\Content.Outlook\5PT3JJ2Q\m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hdghi97\Documents\Mina\2-Mallar\m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Budget prep form"/>
      <sheetName val="E"/>
      <sheetName val="E2"/>
      <sheetName val="S"/>
      <sheetName val="S2"/>
      <sheetName val="Sv1"/>
      <sheetName val="Sv2"/>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Budget prep form"/>
      <sheetName val="E"/>
      <sheetName val="E2"/>
      <sheetName val="S"/>
      <sheetName val="S2"/>
      <sheetName val="Sv1"/>
      <sheetName val="Sv2"/>
    </sheetNames>
    <sheetDataSet>
      <sheetData sheetId="0"/>
      <sheetData sheetId="1">
        <row r="7">
          <cell r="E7">
            <v>10</v>
          </cell>
        </row>
        <row r="8">
          <cell r="E8">
            <v>54.88</v>
          </cell>
          <cell r="G8">
            <v>0.03</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umu.se/regelverk/personal-lika-villkor-och-arbetsmiljo/" TargetMode="External"/><Relationship Id="rId2" Type="http://schemas.openxmlformats.org/officeDocument/2006/relationships/hyperlink" Target="https://erc.europa.eu/apply-grant" TargetMode="External"/><Relationship Id="rId1" Type="http://schemas.openxmlformats.org/officeDocument/2006/relationships/hyperlink" Target="https://www.ecb.europa.eu/stats/policy_and_exchange_rates/euro_reference_exchange_rates/html/eurofxref-graph-sek.en.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B1:AC61"/>
  <sheetViews>
    <sheetView tabSelected="1" zoomScale="80" zoomScaleNormal="80" workbookViewId="0">
      <selection activeCell="B2" sqref="B2"/>
    </sheetView>
  </sheetViews>
  <sheetFormatPr defaultRowHeight="12.5" x14ac:dyDescent="0.25"/>
  <cols>
    <col min="1" max="1" width="2.1796875" customWidth="1"/>
    <col min="2" max="2" width="163.453125" bestFit="1" customWidth="1"/>
    <col min="3" max="3" width="26.453125" customWidth="1"/>
    <col min="9" max="9" width="19" customWidth="1"/>
    <col min="10" max="10" width="8.7265625" hidden="1" customWidth="1"/>
    <col min="11" max="11" width="165.1796875" hidden="1" customWidth="1"/>
    <col min="12" max="12" width="110.453125" hidden="1" customWidth="1"/>
    <col min="13" max="13" width="8.7265625" hidden="1" customWidth="1"/>
    <col min="14" max="14" width="20.81640625" hidden="1" customWidth="1"/>
    <col min="15" max="21" width="8.7265625" hidden="1" customWidth="1"/>
    <col min="22" max="22" width="17.1796875" hidden="1" customWidth="1"/>
    <col min="23" max="29" width="8.7265625" hidden="1" customWidth="1"/>
  </cols>
  <sheetData>
    <row r="1" spans="2:28" s="44" customFormat="1" ht="11.5" customHeight="1" x14ac:dyDescent="0.3">
      <c r="B1" s="44" t="s">
        <v>278</v>
      </c>
      <c r="K1" s="44" t="s">
        <v>190</v>
      </c>
      <c r="L1" s="44" t="s">
        <v>191</v>
      </c>
    </row>
    <row r="2" spans="2:28" s="44" customFormat="1" ht="19" customHeight="1" x14ac:dyDescent="0.3">
      <c r="C2" t="s">
        <v>192</v>
      </c>
      <c r="D2" s="724" t="s">
        <v>190</v>
      </c>
    </row>
    <row r="3" spans="2:28" ht="18" x14ac:dyDescent="0.4">
      <c r="B3" s="544" t="str">
        <f>IF($D$2="Svenska",K3,L3)</f>
        <v>TIPS VID IFYLLANDE AV MALLEN</v>
      </c>
      <c r="J3" t="s">
        <v>190</v>
      </c>
      <c r="K3" s="544" t="s">
        <v>0</v>
      </c>
      <c r="L3" s="544" t="s">
        <v>193</v>
      </c>
    </row>
    <row r="4" spans="2:28" ht="13" thickBot="1" x14ac:dyDescent="0.3">
      <c r="B4" s="545" t="str">
        <f>IF($D$2="Svenska",K4,L4)</f>
        <v>Skicka ett budgetutkast till rso@umu.se senast fem veckor före sista ansökningsdag.</v>
      </c>
      <c r="J4" t="s">
        <v>191</v>
      </c>
      <c r="K4" s="545" t="s">
        <v>1</v>
      </c>
      <c r="L4" s="545" t="s">
        <v>194</v>
      </c>
    </row>
    <row r="5" spans="2:28" ht="15.65" customHeight="1" x14ac:dyDescent="0.35">
      <c r="B5" s="542" t="str">
        <f>IF($D$2="Svenska",K5,L5)</f>
        <v>A. PERSONNEL</v>
      </c>
      <c r="C5" s="746" t="str">
        <f t="shared" ref="C5:C10" si="0">IF($D$2="Svenska",N5,V5)</f>
        <v xml:space="preserve">Tips om löner: </v>
      </c>
      <c r="D5" s="747"/>
      <c r="E5" s="747"/>
      <c r="F5" s="747"/>
      <c r="G5" s="747"/>
      <c r="H5" s="747"/>
      <c r="I5" s="748"/>
      <c r="K5" s="542" t="s">
        <v>2</v>
      </c>
      <c r="L5" s="542" t="s">
        <v>2</v>
      </c>
      <c r="N5" s="728" t="s">
        <v>3</v>
      </c>
      <c r="O5" s="729"/>
      <c r="P5" s="729"/>
      <c r="Q5" s="729"/>
      <c r="R5" s="729"/>
      <c r="S5" s="729"/>
      <c r="T5" s="730"/>
      <c r="V5" s="728" t="s">
        <v>210</v>
      </c>
      <c r="W5" s="729"/>
      <c r="X5" s="729"/>
      <c r="Y5" s="729"/>
      <c r="Z5" s="729"/>
      <c r="AA5" s="729"/>
      <c r="AB5" s="730"/>
    </row>
    <row r="6" spans="2:28" ht="15" customHeight="1" x14ac:dyDescent="0.25">
      <c r="B6" s="546" t="str">
        <f>IF($D$2="Svenska",K6,L6)</f>
        <v>Vid respektive kategori fyll i vilken månadslön de beräknas ha på projektets startdatum exkl. LKP (LKP och framtida löneökning läggs på i beräkningen).</v>
      </c>
      <c r="C6" s="755" t="str">
        <f t="shared" si="0"/>
        <v xml:space="preserve">Doktorander - tänk på doktorandtrappan.  </v>
      </c>
      <c r="D6" s="756"/>
      <c r="E6" s="756"/>
      <c r="F6" s="756"/>
      <c r="G6" s="756"/>
      <c r="H6" s="756"/>
      <c r="I6" s="757"/>
      <c r="K6" s="546" t="s">
        <v>4</v>
      </c>
      <c r="L6" s="546" t="s">
        <v>195</v>
      </c>
      <c r="N6" s="731" t="s">
        <v>5</v>
      </c>
      <c r="O6" s="732"/>
      <c r="P6" s="732"/>
      <c r="Q6" s="732"/>
      <c r="R6" s="732"/>
      <c r="S6" s="732"/>
      <c r="T6" s="733"/>
      <c r="V6" s="731" t="s">
        <v>211</v>
      </c>
      <c r="W6" s="732"/>
      <c r="X6" s="732"/>
      <c r="Y6" s="732"/>
      <c r="Z6" s="732"/>
      <c r="AA6" s="732"/>
      <c r="AB6" s="733"/>
    </row>
    <row r="7" spans="2:28" ht="12" customHeight="1" x14ac:dyDescent="0.3">
      <c r="B7" s="546" t="str">
        <f>IF($D$2="Svenska",K7,L7)</f>
        <v>Du kan styra vilken löneökning per år du vill budgetera. Vi rekommenderar 2-3%.</v>
      </c>
      <c r="C7" s="758" t="str">
        <f t="shared" si="0"/>
        <v>Följ länken till doktorandavtalet för mer information.</v>
      </c>
      <c r="D7" s="759"/>
      <c r="E7" s="759"/>
      <c r="F7" s="759"/>
      <c r="G7" s="759"/>
      <c r="H7" s="759"/>
      <c r="I7" s="760"/>
      <c r="K7" s="547" t="s">
        <v>275</v>
      </c>
      <c r="L7" s="547" t="s">
        <v>274</v>
      </c>
      <c r="N7" s="734" t="s">
        <v>6</v>
      </c>
      <c r="O7" s="735"/>
      <c r="P7" s="735"/>
      <c r="Q7" s="735"/>
      <c r="R7" s="735"/>
      <c r="S7" s="735"/>
      <c r="T7" s="736"/>
      <c r="V7" s="734" t="s">
        <v>212</v>
      </c>
      <c r="W7" s="735"/>
      <c r="X7" s="735"/>
      <c r="Y7" s="735"/>
      <c r="Z7" s="735"/>
      <c r="AA7" s="735"/>
      <c r="AB7" s="736"/>
    </row>
    <row r="8" spans="2:28" ht="26.15" customHeight="1" x14ac:dyDescent="0.3">
      <c r="B8" s="546" t="str">
        <f t="shared" ref="B8:B13" si="1">IF($D$2="Svenska",K8,L8)</f>
        <v>Number of person months per year → den kolumn där antalet månader personen förväntas arbeta för projektet fylls i. Personalkostnaderna summeras sedan totalt och en genomsnittlig kostnad per person/månad räknas ut.</v>
      </c>
      <c r="C8" s="749" t="str">
        <f t="shared" si="0"/>
        <v>Notera att stegen i trappan inte täcks av den årliga löneökningen om 2-3%. Startlönen för doktoranden bör därför anges som en medellön beräknad på lönen i de fyra stegen i trappan delat med 4.</v>
      </c>
      <c r="D8" s="750"/>
      <c r="E8" s="750"/>
      <c r="F8" s="750"/>
      <c r="G8" s="750"/>
      <c r="H8" s="750"/>
      <c r="I8" s="751"/>
      <c r="K8" s="548" t="s">
        <v>254</v>
      </c>
      <c r="L8" s="548" t="s">
        <v>248</v>
      </c>
      <c r="N8" s="737" t="s">
        <v>245</v>
      </c>
      <c r="O8" s="738"/>
      <c r="P8" s="738"/>
      <c r="Q8" s="738"/>
      <c r="R8" s="738"/>
      <c r="S8" s="738"/>
      <c r="T8" s="739"/>
      <c r="V8" s="737" t="s">
        <v>246</v>
      </c>
      <c r="W8" s="738"/>
      <c r="X8" s="738"/>
      <c r="Y8" s="738"/>
      <c r="Z8" s="738"/>
      <c r="AA8" s="738"/>
      <c r="AB8" s="739"/>
    </row>
    <row r="9" spans="2:28" ht="13" customHeight="1" x14ac:dyDescent="0.3">
      <c r="B9" s="546" t="str">
        <f t="shared" si="1"/>
        <v xml:space="preserve"> </v>
      </c>
      <c r="C9" s="752" t="str">
        <f t="shared" si="0"/>
        <v xml:space="preserve">Postdok  - vid budgetering med schablonlöner, undersök det aktuella löneläget vid institutionen. </v>
      </c>
      <c r="D9" s="753"/>
      <c r="E9" s="753"/>
      <c r="F9" s="753"/>
      <c r="G9" s="753"/>
      <c r="H9" s="753"/>
      <c r="I9" s="754"/>
      <c r="K9" s="547" t="s">
        <v>108</v>
      </c>
      <c r="L9" s="547" t="s">
        <v>108</v>
      </c>
      <c r="N9" s="740" t="s">
        <v>251</v>
      </c>
      <c r="O9" s="741"/>
      <c r="P9" s="741"/>
      <c r="Q9" s="741"/>
      <c r="R9" s="741"/>
      <c r="S9" s="741"/>
      <c r="T9" s="742"/>
      <c r="V9" s="740" t="s">
        <v>213</v>
      </c>
      <c r="W9" s="741"/>
      <c r="X9" s="741"/>
      <c r="Y9" s="741"/>
      <c r="Z9" s="741"/>
      <c r="AA9" s="741"/>
      <c r="AB9" s="742"/>
    </row>
    <row r="10" spans="2:28" ht="26.5" thickBot="1" x14ac:dyDescent="0.35">
      <c r="B10" s="546" t="str">
        <f t="shared" si="1"/>
        <v>OBS! Om personal från annan institution/enhet ska delta i projektet får dennes lön inte internfaktureras för då ses det inte som lön utan som en intern kostnad.</v>
      </c>
      <c r="C10" s="743" t="str">
        <f t="shared" si="0"/>
        <v>Fråga gärna HR om hjälp med månadslöner om du är osäker.</v>
      </c>
      <c r="D10" s="744"/>
      <c r="E10" s="744"/>
      <c r="F10" s="744"/>
      <c r="G10" s="744"/>
      <c r="H10" s="744"/>
      <c r="I10" s="745"/>
      <c r="K10" s="549" t="s">
        <v>7</v>
      </c>
      <c r="L10" s="723" t="s">
        <v>273</v>
      </c>
      <c r="N10" s="725" t="s">
        <v>8</v>
      </c>
      <c r="O10" s="726"/>
      <c r="P10" s="726"/>
      <c r="Q10" s="726"/>
      <c r="R10" s="726"/>
      <c r="S10" s="726"/>
      <c r="T10" s="727"/>
      <c r="V10" s="725" t="s">
        <v>214</v>
      </c>
      <c r="W10" s="726"/>
      <c r="X10" s="726"/>
      <c r="Y10" s="726"/>
      <c r="Z10" s="726"/>
      <c r="AA10" s="726"/>
      <c r="AB10" s="727"/>
    </row>
    <row r="11" spans="2:28" ht="13.5" customHeight="1" x14ac:dyDescent="0.3">
      <c r="B11" s="546" t="str">
        <f t="shared" si="1"/>
        <v xml:space="preserve">Ersättning till deltagare (t.ex. försökspersoner) som betalas som lön, ska budgeteras som lönekostnad under Personnel costs.  </v>
      </c>
      <c r="K11" s="547" t="s">
        <v>9</v>
      </c>
      <c r="L11" s="547" t="s">
        <v>196</v>
      </c>
    </row>
    <row r="12" spans="2:28" ht="13" x14ac:dyDescent="0.3">
      <c r="B12" s="546" t="str">
        <f t="shared" si="1"/>
        <v>Postdoktorer arbetar vanligtvis 2-3 år. Om personen ska arbeta i projektet längre än 3 år ska återstående år skrivas under en annan titel än postdok.</v>
      </c>
      <c r="K12" s="550" t="s">
        <v>250</v>
      </c>
      <c r="L12" s="550" t="s">
        <v>197</v>
      </c>
    </row>
    <row r="13" spans="2:28" ht="13" x14ac:dyDescent="0.3">
      <c r="B13" s="546" t="str">
        <f t="shared" si="1"/>
        <v>Om ansökan avser en specifik person, ange aktuell månadslön istället för schablonlön.</v>
      </c>
      <c r="K13" s="550" t="s">
        <v>253</v>
      </c>
      <c r="L13" s="550" t="s">
        <v>198</v>
      </c>
    </row>
    <row r="14" spans="2:28" ht="13" x14ac:dyDescent="0.3">
      <c r="B14" s="550"/>
      <c r="K14" s="550"/>
      <c r="L14" s="550"/>
    </row>
    <row r="15" spans="2:28" ht="15.5" x14ac:dyDescent="0.35">
      <c r="B15" s="542" t="str">
        <f>IF($D$2="Svenska",K15,L15)</f>
        <v>B. SUBCONTRACTING</v>
      </c>
      <c r="K15" s="542" t="s">
        <v>10</v>
      </c>
      <c r="L15" s="542" t="s">
        <v>10</v>
      </c>
    </row>
    <row r="16" spans="2:28" ht="26" x14ac:dyDescent="0.3">
      <c r="B16" s="546" t="str">
        <f t="shared" ref="B16" si="2">IF($D$2="Svenska",K16,L16)</f>
        <v>Det går att använda sig av underleverantörer, subcontractors, för att utföra en begränsad del av projektet. Det ska vara något som annars inte kan utföras av UMU. Det är viktigt att följa upphandlingsregler och kom ihåg att ni inte får någon OH ersatt av EU för subcontracting.</v>
      </c>
      <c r="K16" s="547" t="s">
        <v>252</v>
      </c>
      <c r="L16" s="547" t="s">
        <v>199</v>
      </c>
    </row>
    <row r="17" spans="2:12" ht="13" x14ac:dyDescent="0.3">
      <c r="B17" s="550"/>
      <c r="K17" s="550"/>
      <c r="L17" s="550"/>
    </row>
    <row r="18" spans="2:12" ht="15.5" x14ac:dyDescent="0.35">
      <c r="B18" s="542" t="str">
        <f>IF($D$2="Svenska",K18,L18)</f>
        <v>C. PURCHASE COSTS</v>
      </c>
      <c r="K18" s="542" t="s">
        <v>11</v>
      </c>
      <c r="L18" s="542" t="s">
        <v>11</v>
      </c>
    </row>
    <row r="19" spans="2:12" ht="14.5" x14ac:dyDescent="0.35">
      <c r="B19" s="552" t="str">
        <f>IF($D$2="Svenska",K19,L19)</f>
        <v>C1. Travel and subsistence</v>
      </c>
      <c r="K19" s="552" t="s">
        <v>12</v>
      </c>
      <c r="L19" s="552" t="s">
        <v>12</v>
      </c>
    </row>
    <row r="20" spans="2:12" ht="13" x14ac:dyDescent="0.3">
      <c r="B20" s="551" t="str">
        <f>IF($D$2="Svenska",K20,L20)</f>
        <v>Resor för UMU:s egen personal</v>
      </c>
      <c r="K20" s="551" t="s">
        <v>13</v>
      </c>
      <c r="L20" s="541" t="s">
        <v>200</v>
      </c>
    </row>
    <row r="21" spans="2:12" ht="13" x14ac:dyDescent="0.3">
      <c r="B21" s="551" t="str">
        <f t="shared" ref="B21:B22" si="3">IF($D$2="Svenska",K21,L21)</f>
        <v>Skriv en kort beskrivning av vilken typ av resa det gäller.</v>
      </c>
      <c r="K21" s="550" t="s">
        <v>256</v>
      </c>
      <c r="L21" s="550" t="s">
        <v>260</v>
      </c>
    </row>
    <row r="22" spans="2:12" ht="13" x14ac:dyDescent="0.3">
      <c r="B22" s="550" t="str">
        <f t="shared" si="3"/>
        <v xml:space="preserve">Fyll i hur många resor som avses. </v>
      </c>
      <c r="K22" s="550" t="s">
        <v>257</v>
      </c>
      <c r="L22" s="550" t="s">
        <v>258</v>
      </c>
    </row>
    <row r="23" spans="2:12" ht="13" x14ac:dyDescent="0.3">
      <c r="B23" s="551" t="str">
        <f>IF($D$2="Svenska",K23,L23)</f>
        <v xml:space="preserve">Fyll i hur många som förväntas resa och kostnaden per person. </v>
      </c>
      <c r="K23" s="550" t="s">
        <v>255</v>
      </c>
      <c r="L23" s="550" t="s">
        <v>259</v>
      </c>
    </row>
    <row r="24" spans="2:12" ht="13" x14ac:dyDescent="0.3">
      <c r="B24" s="550"/>
      <c r="K24" s="550"/>
      <c r="L24" s="550"/>
    </row>
    <row r="25" spans="2:12" ht="14.5" x14ac:dyDescent="0.35">
      <c r="B25" s="552" t="str">
        <f>IF($D$2="Svenska",K25,L25)</f>
        <v>C2. Equipment</v>
      </c>
      <c r="K25" s="552" t="s">
        <v>14</v>
      </c>
      <c r="L25" s="552" t="s">
        <v>14</v>
      </c>
    </row>
    <row r="26" spans="2:12" ht="13" x14ac:dyDescent="0.3">
      <c r="B26" s="553" t="str">
        <f>IF($D$2="Svenska",K26,L26)</f>
        <v>Equipment (depreciation) - full price 30 000 kr or more (utrustning som var för sig kostar under 30 000 SEK tas upp under C3. Other good, works &amp; services istället).</v>
      </c>
      <c r="K26" s="553" t="s">
        <v>15</v>
      </c>
      <c r="L26" s="565" t="s">
        <v>201</v>
      </c>
    </row>
    <row r="27" spans="2:12" ht="13" x14ac:dyDescent="0.3">
      <c r="B27" s="550" t="str">
        <f>IF($D$2="Svenska",K27,L27)</f>
        <v>Om många av samma utrustning köps tillsammans och samtidigt, och totalen är mer än 30 tkr, ska det också avskrivas.</v>
      </c>
      <c r="K27" s="550" t="s">
        <v>16</v>
      </c>
      <c r="L27" s="550" t="s">
        <v>202</v>
      </c>
    </row>
    <row r="28" spans="2:12" ht="13" x14ac:dyDescent="0.3">
      <c r="B28" s="550" t="str">
        <f t="shared" ref="B28:B30" si="4">IF($D$2="Svenska",K28,L28)</f>
        <v>Tänk på att kostnader som budgeteras för ska vara nödvändiga för projektets genomförande.</v>
      </c>
      <c r="K28" s="550" t="s">
        <v>17</v>
      </c>
      <c r="L28" s="550" t="s">
        <v>203</v>
      </c>
    </row>
    <row r="29" spans="2:12" ht="13" x14ac:dyDescent="0.3">
      <c r="B29" s="550" t="str">
        <f t="shared" si="4"/>
        <v>Notera att det endast är kostnaden för de avskrivningar på utrustning som hinner göras under projekttiden som ska tas upp i budgeten.</v>
      </c>
      <c r="K29" s="550" t="s">
        <v>18</v>
      </c>
      <c r="L29" s="550" t="s">
        <v>204</v>
      </c>
    </row>
    <row r="30" spans="2:12" ht="13" x14ac:dyDescent="0.3">
      <c r="B30" s="550" t="str">
        <f t="shared" si="4"/>
        <v>Avskrivningstid är den ekonomiska livslängden av själva utrustningen.</v>
      </c>
      <c r="K30" s="550" t="s">
        <v>19</v>
      </c>
      <c r="L30" s="550" t="s">
        <v>205</v>
      </c>
    </row>
    <row r="31" spans="2:12" ht="13" x14ac:dyDescent="0.3">
      <c r="B31" s="550"/>
      <c r="K31" s="550"/>
      <c r="L31" s="550"/>
    </row>
    <row r="32" spans="2:12" ht="14.5" x14ac:dyDescent="0.35">
      <c r="B32" s="552" t="str">
        <f>IF($D$2="Svenska",K32,L32)</f>
        <v>C3. Other goods, works &amp; services</v>
      </c>
      <c r="K32" s="552" t="s">
        <v>20</v>
      </c>
      <c r="L32" s="552" t="s">
        <v>20</v>
      </c>
    </row>
    <row r="33" spans="2:12" ht="13" x14ac:dyDescent="0.3">
      <c r="B33" s="547" t="str">
        <f>IF($D$2="Svenska",K33,L33)</f>
        <v xml:space="preserve">Consumables (incl. fieldwork and animal costs)  Här tar du upp förbrukningsvaror, kostnader för fältarbeten och djurkostnader. </v>
      </c>
      <c r="K33" s="548" t="s">
        <v>269</v>
      </c>
      <c r="L33" s="548" t="s">
        <v>270</v>
      </c>
    </row>
    <row r="34" spans="2:12" ht="28.5" customHeight="1" x14ac:dyDescent="0.25">
      <c r="B34" s="557" t="str">
        <f>IF($D$2="Svenska",K34,L34)</f>
        <v xml:space="preserve">Publication costs (inkl. avgifter för öppen tillgång) - budgetera för det antal publikationskostnader ni förväntas ha, tänk på att det måste vara open access i Horisont Europa. UMU har avtal med flera förlag och forskningsfinansiärer när det gäller publicering med öppen tillgång. </v>
      </c>
      <c r="K34" s="555" t="s">
        <v>249</v>
      </c>
      <c r="L34" s="555" t="s">
        <v>215</v>
      </c>
    </row>
    <row r="35" spans="2:12" ht="12.75" customHeight="1" x14ac:dyDescent="0.3">
      <c r="B35" s="549" t="str">
        <f>IF($D$2="Svenska",K35,L35)</f>
        <v>Revision (kostnad ca 80 000 sek) beroende på projektets storlek. Notera att det endast är projekt som får 430 000 EURO inkl. OH eller mer som behöver göra en revision (audit) i slutet av sitt projekt.</v>
      </c>
      <c r="K35" s="548" t="s">
        <v>276</v>
      </c>
      <c r="L35" s="548" t="s">
        <v>277</v>
      </c>
    </row>
    <row r="36" spans="2:12" ht="15" customHeight="1" x14ac:dyDescent="0.3">
      <c r="B36" s="550" t="str">
        <f>IF($D$2="Svenska",K36,L36)</f>
        <v xml:space="preserve">Data storage - exempel på en kostnad som projektet kan ha. </v>
      </c>
      <c r="K36" s="550" t="s">
        <v>21</v>
      </c>
      <c r="L36" s="550" t="s">
        <v>206</v>
      </c>
    </row>
    <row r="38" spans="2:12" ht="15.5" x14ac:dyDescent="0.35">
      <c r="B38" s="554" t="str">
        <f>IF($D$2="Svenska",K38,L38)</f>
        <v>D. OTHER COST CATEGORIES (EU godkänner inte 25% OH-påslag i denna kostnadskategori)</v>
      </c>
      <c r="K38" s="542" t="s">
        <v>266</v>
      </c>
      <c r="L38" s="542" t="s">
        <v>263</v>
      </c>
    </row>
    <row r="39" spans="2:12" ht="13" x14ac:dyDescent="0.3">
      <c r="B39" s="44" t="str">
        <f>IF($D$2="Svenska",K39,L39)</f>
        <v xml:space="preserve">D1. Financial support to third parties (Actual costs)  </v>
      </c>
      <c r="K39" s="44" t="s">
        <v>22</v>
      </c>
      <c r="L39" s="44" t="s">
        <v>22</v>
      </c>
    </row>
    <row r="40" spans="2:12" ht="13" x14ac:dyDescent="0.3">
      <c r="B40" s="44" t="str">
        <f t="shared" ref="B40:B44" si="5">IF($D$2="Svenska",K40,L40)</f>
        <v>D2. Internally invoiced goods and services (Unit costs –usual accounting practices) Den fakturerande institutionens OH-påslag kan tas upp i beräkningen.</v>
      </c>
      <c r="K40" s="566" t="s">
        <v>261</v>
      </c>
      <c r="L40" s="566" t="s">
        <v>262</v>
      </c>
    </row>
    <row r="41" spans="2:12" ht="13" x14ac:dyDescent="0.3">
      <c r="B41" s="44" t="str">
        <f t="shared" si="5"/>
        <v>D3. Transnational access to research Infrastructures (Unit costs)</v>
      </c>
      <c r="K41" s="44" t="s">
        <v>23</v>
      </c>
      <c r="L41" s="44" t="s">
        <v>23</v>
      </c>
    </row>
    <row r="42" spans="2:12" ht="13" x14ac:dyDescent="0.3">
      <c r="B42" s="44" t="str">
        <f t="shared" si="5"/>
        <v xml:space="preserve">D4. Virtual access to research infra-structures (Unit costs) </v>
      </c>
      <c r="K42" s="44" t="s">
        <v>24</v>
      </c>
      <c r="L42" s="44" t="s">
        <v>24</v>
      </c>
    </row>
    <row r="43" spans="2:12" ht="13" x14ac:dyDescent="0.3">
      <c r="B43" s="44" t="str">
        <f t="shared" si="5"/>
        <v>D5. PCP/PPI pro-curement costs (Actual costs)</v>
      </c>
      <c r="K43" s="44" t="s">
        <v>25</v>
      </c>
      <c r="L43" s="44" t="s">
        <v>25</v>
      </c>
    </row>
    <row r="44" spans="2:12" ht="13" x14ac:dyDescent="0.3">
      <c r="B44" s="44" t="str">
        <f t="shared" si="5"/>
        <v xml:space="preserve">D6. Euratom Cofund staff mobility costs (Unit costs)  </v>
      </c>
      <c r="K44" s="44" t="s">
        <v>26</v>
      </c>
      <c r="L44" s="44" t="s">
        <v>26</v>
      </c>
    </row>
    <row r="45" spans="2:12" ht="13" x14ac:dyDescent="0.3">
      <c r="B45" s="44"/>
      <c r="K45" s="44"/>
      <c r="L45" s="44"/>
    </row>
    <row r="46" spans="2:12" ht="15.5" x14ac:dyDescent="0.35">
      <c r="B46" s="542" t="str">
        <f>IF($D$2="Svenska",K46,L46)</f>
        <v>E. INDIRECT COSTS</v>
      </c>
      <c r="K46" s="542" t="s">
        <v>27</v>
      </c>
      <c r="L46" s="542" t="s">
        <v>27</v>
      </c>
    </row>
    <row r="47" spans="2:12" ht="13" x14ac:dyDescent="0.3">
      <c r="B47" s="550" t="str">
        <f>IF($D$2="Svenska",K47,L47)</f>
        <v>Indirekta kostnader, OH beräknas automatiskt på direkta kostnaderna A, C1, C2 och C3 (25 % inlagt i mallen). Var observant på att OH:n kan vara en annan för det aktuella projektet eller utlysningen.</v>
      </c>
      <c r="K47" s="550" t="s">
        <v>267</v>
      </c>
      <c r="L47" s="550" t="s">
        <v>268</v>
      </c>
    </row>
    <row r="48" spans="2:12" ht="13" x14ac:dyDescent="0.3">
      <c r="B48" s="550"/>
      <c r="K48" s="550"/>
      <c r="L48" s="550"/>
    </row>
    <row r="49" spans="2:12" ht="15.5" x14ac:dyDescent="0.35">
      <c r="B49" s="542" t="str">
        <f>IF($D$2="Svenska",K49,L49)</f>
        <v>TOTAL REQUESTED EU CONTRIBUTION</v>
      </c>
      <c r="K49" s="542" t="s">
        <v>28</v>
      </c>
      <c r="L49" s="542" t="s">
        <v>28</v>
      </c>
    </row>
    <row r="50" spans="2:12" ht="13" x14ac:dyDescent="0.3">
      <c r="B50" s="550" t="str">
        <f>IF($D$2="Svenska",K50,L50)</f>
        <v>Finansieringsgraden fylls i manuellt. Oftast vill man ha 100 % av godkända kostnader som EU-bidrag, men bidragsnivån varierar beroende på den aktuella utlysningens information.</v>
      </c>
      <c r="K50" s="550" t="s">
        <v>29</v>
      </c>
      <c r="L50" s="550" t="s">
        <v>207</v>
      </c>
    </row>
    <row r="51" spans="2:12" ht="13" x14ac:dyDescent="0.3">
      <c r="B51" s="550"/>
      <c r="K51" s="550"/>
      <c r="L51" s="550"/>
    </row>
    <row r="52" spans="2:12" ht="13" x14ac:dyDescent="0.3">
      <c r="B52" s="550"/>
      <c r="K52" s="550"/>
      <c r="L52" s="550"/>
    </row>
    <row r="53" spans="2:12" ht="15.5" x14ac:dyDescent="0.35">
      <c r="B53" s="542" t="str">
        <f>IF($D$2="Svenska",K53,L53)</f>
        <v>EXCHANGE RATE</v>
      </c>
      <c r="K53" s="542" t="s">
        <v>30</v>
      </c>
      <c r="L53" s="542" t="s">
        <v>30</v>
      </c>
    </row>
    <row r="54" spans="2:12" ht="13" x14ac:dyDescent="0.3">
      <c r="B54" s="550" t="str">
        <f>IF($D$2="Svenska",K54,L54)</f>
        <v>Vi rekommenderar er att ta höjd för växelkursförändringar som kan ske från ansökningstillfället till dess att projektet ska avrapporteras.</v>
      </c>
      <c r="K54" s="550" t="s">
        <v>265</v>
      </c>
      <c r="L54" s="550" t="s">
        <v>264</v>
      </c>
    </row>
    <row r="55" spans="2:12" ht="13" x14ac:dyDescent="0.3">
      <c r="B55" s="550" t="str">
        <f t="shared" ref="B55:B56" si="6">IF($D$2="Svenska",K55,L55)</f>
        <v xml:space="preserve">Därför råder vi dig att utgå från en växelkurs som ligger 0,5–1 krona under växelkursen vid ansökningstillfället. </v>
      </c>
      <c r="K55" s="555" t="s">
        <v>31</v>
      </c>
      <c r="L55" s="555" t="s">
        <v>208</v>
      </c>
    </row>
    <row r="56" spans="2:12" ht="13" x14ac:dyDescent="0.3">
      <c r="B56" s="550" t="str">
        <f t="shared" si="6"/>
        <v xml:space="preserve">Den aktuella växelkursen per dag hittar du här: </v>
      </c>
      <c r="K56" s="541" t="s">
        <v>32</v>
      </c>
      <c r="L56" s="541" t="s">
        <v>209</v>
      </c>
    </row>
    <row r="57" spans="2:12" ht="13" x14ac:dyDescent="0.3">
      <c r="B57" s="556" t="s">
        <v>33</v>
      </c>
    </row>
    <row r="59" spans="2:12" ht="13" x14ac:dyDescent="0.3">
      <c r="B59" s="722" t="str">
        <f>IF($D$2="Svenska",K59,L59)</f>
        <v>För information om olika utlysningar</v>
      </c>
      <c r="K59" t="s">
        <v>240</v>
      </c>
      <c r="L59" t="s">
        <v>241</v>
      </c>
    </row>
    <row r="60" spans="2:12" ht="13" x14ac:dyDescent="0.3">
      <c r="B60" s="550" t="str">
        <f>IF($D$2="Svenska",K60,L60)</f>
        <v>Följ länken nedan, välj utlysning och då hittar du "Info for applicants" där.</v>
      </c>
      <c r="K60" t="s">
        <v>243</v>
      </c>
      <c r="L60" t="s">
        <v>242</v>
      </c>
    </row>
    <row r="61" spans="2:12" x14ac:dyDescent="0.25">
      <c r="B61" s="714" t="s">
        <v>238</v>
      </c>
    </row>
  </sheetData>
  <sheetProtection algorithmName="SHA-512" hashValue="Lx4icXRthi9ibfb5cWTu3iQeqJSNZ3yrXXL06UA4f3GmfMYuQoTOXREDT09N2Qtyj2Rvl8SWWHczTv0wAPs42w==" saltValue="32bUIPAYywSFvtYDTwpzpw==" spinCount="100000" sheet="1" objects="1" scenarios="1" autoFilter="0"/>
  <mergeCells count="18">
    <mergeCell ref="C10:I10"/>
    <mergeCell ref="C5:I5"/>
    <mergeCell ref="C8:I8"/>
    <mergeCell ref="C9:I9"/>
    <mergeCell ref="C6:I6"/>
    <mergeCell ref="C7:I7"/>
    <mergeCell ref="N10:T10"/>
    <mergeCell ref="V5:AB5"/>
    <mergeCell ref="V6:AB6"/>
    <mergeCell ref="V7:AB7"/>
    <mergeCell ref="V8:AB8"/>
    <mergeCell ref="V9:AB9"/>
    <mergeCell ref="V10:AB10"/>
    <mergeCell ref="N5:T5"/>
    <mergeCell ref="N6:T6"/>
    <mergeCell ref="N7:T7"/>
    <mergeCell ref="N8:T8"/>
    <mergeCell ref="N9:T9"/>
  </mergeCells>
  <dataValidations count="1">
    <dataValidation type="list" allowBlank="1" showInputMessage="1" showErrorMessage="1" sqref="D2" xr:uid="{2A305685-24AB-417A-B26B-410C2AB97A2D}">
      <formula1>$J$3:$J$5</formula1>
    </dataValidation>
  </dataValidations>
  <hyperlinks>
    <hyperlink ref="B57" r:id="rId1" xr:uid="{CEDAF48D-F8F3-403E-9B22-8678D6D2D669}"/>
    <hyperlink ref="B61" r:id="rId2" xr:uid="{3E9CF088-E537-43E2-9715-872DFDBB7F83}"/>
    <hyperlink ref="C7:I7" r:id="rId3" location="msdynttrid=fTjuLqP3OOnCEjTWvOulIHxEXqVH8gAs1xh68eG94v0" display="https://www.umu.se/regelverk/personal-lika-villkor-och-arbetsmiljo/ - msdynttrid=fTjuLqP3OOnCEjTWvOulIHxEXqVH8gAs1xh68eG94v0" xr:uid="{8FDB025E-5254-4DEE-8B45-AD1F2C683EDF}"/>
  </hyperlinks>
  <pageMargins left="0.7" right="0.7" top="0.75" bottom="0.75" header="0.3" footer="0.3"/>
  <pageSetup paperSize="9" orientation="landscape" r:id="rId4"/>
  <headerFooter>
    <oddHeader>&amp;R&amp;"Calibri"&amp;8&amp;K000000 Begränsad delning&amp;1#_x000D_</oddHeader>
  </headerFooter>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B7"/>
    <pageSetUpPr fitToPage="1"/>
  </sheetPr>
  <dimension ref="A1:Y220"/>
  <sheetViews>
    <sheetView zoomScaleNormal="100" workbookViewId="0">
      <selection activeCell="H13" sqref="H13"/>
    </sheetView>
  </sheetViews>
  <sheetFormatPr defaultColWidth="8.81640625" defaultRowHeight="13" outlineLevelRow="1" x14ac:dyDescent="0.3"/>
  <cols>
    <col min="1" max="1" width="2.81640625" style="46" customWidth="1"/>
    <col min="2" max="2" width="27.81640625" style="46" customWidth="1"/>
    <col min="3" max="4" width="13.453125" style="46" customWidth="1"/>
    <col min="5" max="9" width="13.81640625" style="46" customWidth="1"/>
    <col min="10" max="10" width="16.1796875" style="46" customWidth="1"/>
    <col min="11" max="11" width="3.54296875" style="46" hidden="1" customWidth="1"/>
    <col min="12" max="12" width="3.81640625" style="46" hidden="1" customWidth="1"/>
    <col min="13" max="13" width="4" style="46" hidden="1" customWidth="1"/>
    <col min="14" max="14" width="4.26953125" style="46" hidden="1" customWidth="1"/>
    <col min="15" max="16" width="14.1796875" style="46" customWidth="1"/>
    <col min="17" max="17" width="2.1796875" style="46" customWidth="1"/>
    <col min="18" max="18" width="15.453125" style="46" bestFit="1" customWidth="1"/>
    <col min="19" max="19" width="2.81640625" style="46" customWidth="1"/>
    <col min="20" max="21" width="8.81640625" style="46"/>
    <col min="22" max="25" width="0" style="46" hidden="1" customWidth="1"/>
    <col min="26" max="16384" width="8.81640625" style="46"/>
  </cols>
  <sheetData>
    <row r="1" spans="1:25" ht="14.65" customHeight="1" thickBot="1" x14ac:dyDescent="0.35">
      <c r="A1" s="80"/>
      <c r="B1" s="81"/>
      <c r="C1" s="80"/>
      <c r="D1" s="80"/>
      <c r="E1" s="80"/>
      <c r="F1" s="80"/>
      <c r="G1" s="80"/>
      <c r="H1" s="80"/>
      <c r="I1" s="80"/>
      <c r="J1" s="80"/>
      <c r="K1" s="81"/>
      <c r="L1" s="80"/>
      <c r="M1" s="81"/>
      <c r="N1" s="81"/>
      <c r="O1" s="80"/>
      <c r="P1" s="81"/>
      <c r="Q1" s="81"/>
      <c r="R1" s="81"/>
      <c r="S1" s="533"/>
    </row>
    <row r="2" spans="1:25" ht="30" thickTop="1" thickBot="1" x14ac:dyDescent="0.6">
      <c r="A2" s="143"/>
      <c r="B2" s="494" t="s">
        <v>235</v>
      </c>
      <c r="C2" s="495"/>
      <c r="D2" s="496"/>
      <c r="E2" s="495"/>
      <c r="F2" s="495"/>
      <c r="G2" s="495"/>
      <c r="H2" s="495"/>
      <c r="I2" s="495"/>
      <c r="J2" s="495"/>
      <c r="K2" s="196"/>
      <c r="L2" s="196"/>
      <c r="M2" s="196"/>
      <c r="N2" s="196"/>
      <c r="O2" s="495"/>
      <c r="P2" s="534"/>
      <c r="Q2" s="497" t="s">
        <v>34</v>
      </c>
      <c r="R2" s="498" t="s">
        <v>279</v>
      </c>
      <c r="S2" s="44"/>
      <c r="V2" s="582" t="s">
        <v>216</v>
      </c>
      <c r="W2" s="583" t="s">
        <v>217</v>
      </c>
      <c r="X2" s="583" t="s">
        <v>218</v>
      </c>
    </row>
    <row r="3" spans="1:25" ht="12.65" customHeight="1" thickBot="1" x14ac:dyDescent="0.35">
      <c r="A3" s="143"/>
      <c r="B3" s="499"/>
      <c r="C3" s="82"/>
      <c r="D3" s="156"/>
      <c r="E3" s="145"/>
      <c r="F3" s="145"/>
      <c r="G3" s="145"/>
      <c r="H3" s="145"/>
      <c r="I3" s="145"/>
      <c r="J3" s="145"/>
      <c r="K3" s="156"/>
      <c r="L3" s="156"/>
      <c r="M3" s="156"/>
      <c r="N3" s="156"/>
      <c r="O3" s="145"/>
      <c r="P3" s="156"/>
      <c r="Q3" s="156"/>
      <c r="R3" s="500"/>
      <c r="S3" s="143"/>
      <c r="V3" s="584" t="s">
        <v>219</v>
      </c>
      <c r="W3" s="585" t="s">
        <v>220</v>
      </c>
      <c r="X3" s="587" t="s">
        <v>221</v>
      </c>
      <c r="Y3" s="46" t="s">
        <v>231</v>
      </c>
    </row>
    <row r="4" spans="1:25" ht="20.65" customHeight="1" thickBot="1" x14ac:dyDescent="0.35">
      <c r="A4" s="144"/>
      <c r="B4" s="785" t="s">
        <v>232</v>
      </c>
      <c r="C4" s="786"/>
      <c r="D4" s="564" t="s">
        <v>236</v>
      </c>
      <c r="E4" s="145"/>
      <c r="F4" s="145"/>
      <c r="G4" s="145"/>
      <c r="H4" s="145"/>
      <c r="I4" s="145"/>
      <c r="J4" s="145"/>
      <c r="K4" s="156"/>
      <c r="L4" s="156"/>
      <c r="M4" s="156"/>
      <c r="N4" s="156"/>
      <c r="O4" s="145"/>
      <c r="P4" s="156"/>
      <c r="Q4" s="156"/>
      <c r="R4" s="500"/>
      <c r="S4" s="143"/>
      <c r="V4" s="584" t="s">
        <v>222</v>
      </c>
      <c r="W4" s="585" t="s">
        <v>223</v>
      </c>
      <c r="X4" s="585" t="s">
        <v>224</v>
      </c>
    </row>
    <row r="5" spans="1:25" ht="10.5" customHeight="1" thickBot="1" x14ac:dyDescent="0.35">
      <c r="A5" s="144"/>
      <c r="B5" s="501"/>
      <c r="C5" s="83"/>
      <c r="D5" s="80"/>
      <c r="E5" s="80"/>
      <c r="F5" s="80"/>
      <c r="G5" s="80"/>
      <c r="H5" s="80"/>
      <c r="I5" s="80"/>
      <c r="J5" s="80"/>
      <c r="K5" s="81"/>
      <c r="L5" s="81"/>
      <c r="M5" s="81"/>
      <c r="N5" s="81"/>
      <c r="O5" s="80"/>
      <c r="P5" s="81"/>
      <c r="Q5" s="81"/>
      <c r="R5" s="500"/>
      <c r="S5" s="143"/>
      <c r="V5" s="584" t="s">
        <v>225</v>
      </c>
      <c r="W5" s="585" t="s">
        <v>226</v>
      </c>
      <c r="X5" s="586" t="s">
        <v>227</v>
      </c>
    </row>
    <row r="6" spans="1:25" ht="19" thickBot="1" x14ac:dyDescent="0.35">
      <c r="A6" s="44"/>
      <c r="B6" s="502" t="s">
        <v>35</v>
      </c>
      <c r="C6" s="91"/>
      <c r="D6" s="146"/>
      <c r="E6" s="146"/>
      <c r="F6" s="146"/>
      <c r="G6" s="156"/>
      <c r="H6" s="146"/>
      <c r="I6" s="145"/>
      <c r="J6" s="145"/>
      <c r="K6" s="156"/>
      <c r="L6" s="156"/>
      <c r="M6" s="156"/>
      <c r="N6" s="156"/>
      <c r="O6" s="145"/>
      <c r="P6" s="156"/>
      <c r="Q6" s="156"/>
      <c r="R6" s="503"/>
      <c r="S6" s="144"/>
      <c r="V6" s="584" t="s">
        <v>228</v>
      </c>
      <c r="W6" s="585" t="s">
        <v>229</v>
      </c>
      <c r="X6" s="588" t="s">
        <v>230</v>
      </c>
    </row>
    <row r="7" spans="1:25" ht="14.15" customHeight="1" x14ac:dyDescent="0.3">
      <c r="A7" s="143"/>
      <c r="B7" s="504" t="s">
        <v>36</v>
      </c>
      <c r="C7" s="789"/>
      <c r="D7" s="790"/>
      <c r="E7" s="790"/>
      <c r="F7" s="791"/>
      <c r="G7" s="535"/>
      <c r="H7" s="536"/>
      <c r="I7" s="145"/>
      <c r="J7" s="145"/>
      <c r="K7" s="156"/>
      <c r="L7" s="156"/>
      <c r="M7" s="156"/>
      <c r="N7" s="156"/>
      <c r="O7" s="145"/>
      <c r="P7" s="156"/>
      <c r="Q7" s="156"/>
      <c r="R7" s="500"/>
      <c r="S7" s="144"/>
    </row>
    <row r="8" spans="1:25" ht="7.15" customHeight="1" x14ac:dyDescent="0.3">
      <c r="A8" s="144"/>
      <c r="B8" s="505"/>
      <c r="C8" s="135"/>
      <c r="D8" s="157"/>
      <c r="E8" s="86"/>
      <c r="F8" s="86"/>
      <c r="G8" s="156"/>
      <c r="H8" s="156"/>
      <c r="I8" s="145"/>
      <c r="J8" s="156"/>
      <c r="K8" s="156"/>
      <c r="L8" s="156"/>
      <c r="M8" s="156"/>
      <c r="N8" s="156"/>
      <c r="O8" s="145"/>
      <c r="P8" s="156"/>
      <c r="Q8" s="81"/>
      <c r="R8" s="500"/>
      <c r="S8" s="44"/>
    </row>
    <row r="9" spans="1:25" ht="14.15" customHeight="1" x14ac:dyDescent="0.3">
      <c r="A9" s="44"/>
      <c r="B9" s="506" t="s">
        <v>37</v>
      </c>
      <c r="C9" s="789"/>
      <c r="D9" s="790"/>
      <c r="E9" s="790"/>
      <c r="F9" s="791"/>
      <c r="G9" s="535"/>
      <c r="H9" s="537"/>
      <c r="I9" s="156"/>
      <c r="J9" s="156"/>
      <c r="K9" s="156"/>
      <c r="L9" s="156"/>
      <c r="M9" s="156"/>
      <c r="N9" s="156"/>
      <c r="O9" s="145"/>
      <c r="P9" s="156"/>
      <c r="Q9" s="156"/>
      <c r="R9" s="500"/>
      <c r="S9" s="143"/>
    </row>
    <row r="10" spans="1:25" ht="7.15" customHeight="1" x14ac:dyDescent="0.3">
      <c r="A10" s="144"/>
      <c r="B10" s="507"/>
      <c r="C10" s="44"/>
      <c r="D10" s="158"/>
      <c r="E10" s="85"/>
      <c r="F10" s="158"/>
      <c r="G10" s="80"/>
      <c r="H10" s="156"/>
      <c r="I10" s="91"/>
      <c r="J10" s="156"/>
      <c r="K10" s="156"/>
      <c r="L10" s="156"/>
      <c r="M10" s="156"/>
      <c r="N10" s="156"/>
      <c r="O10" s="145"/>
      <c r="P10" s="156"/>
      <c r="Q10" s="156"/>
      <c r="R10" s="500"/>
      <c r="S10" s="143"/>
    </row>
    <row r="11" spans="1:25" ht="14.5" x14ac:dyDescent="0.3">
      <c r="A11" s="44"/>
      <c r="B11" s="505"/>
      <c r="C11" s="159" t="s">
        <v>38</v>
      </c>
      <c r="D11" s="160" t="s">
        <v>39</v>
      </c>
      <c r="E11" s="156"/>
      <c r="F11" s="80"/>
      <c r="G11" s="156"/>
      <c r="H11" s="156"/>
      <c r="I11" s="156"/>
      <c r="J11" s="156"/>
      <c r="K11" s="156"/>
      <c r="L11" s="156"/>
      <c r="M11" s="156"/>
      <c r="N11" s="156"/>
      <c r="O11" s="145"/>
      <c r="P11" s="156"/>
      <c r="Q11" s="156"/>
      <c r="R11" s="500"/>
      <c r="S11" s="143"/>
    </row>
    <row r="12" spans="1:25" ht="14.5" x14ac:dyDescent="0.3">
      <c r="A12" s="144"/>
      <c r="B12" s="508" t="s">
        <v>40</v>
      </c>
      <c r="C12" s="589"/>
      <c r="D12" s="589"/>
      <c r="E12" s="161"/>
      <c r="F12" s="156"/>
      <c r="G12" s="80"/>
      <c r="H12" s="162"/>
      <c r="I12" s="156"/>
      <c r="J12" s="80"/>
      <c r="K12" s="81"/>
      <c r="L12" s="81"/>
      <c r="M12" s="81"/>
      <c r="N12" s="81"/>
      <c r="O12" s="80"/>
      <c r="P12" s="81"/>
      <c r="Q12" s="81"/>
      <c r="R12" s="503"/>
      <c r="S12" s="143"/>
    </row>
    <row r="13" spans="1:25" ht="8.65" customHeight="1" x14ac:dyDescent="0.3">
      <c r="A13" s="144"/>
      <c r="B13" s="509"/>
      <c r="C13" s="86"/>
      <c r="D13" s="163"/>
      <c r="E13" s="84"/>
      <c r="F13" s="164"/>
      <c r="G13" s="91"/>
      <c r="H13" s="80"/>
      <c r="I13" s="80"/>
      <c r="J13" s="156"/>
      <c r="K13" s="81"/>
      <c r="L13" s="81"/>
      <c r="M13" s="81"/>
      <c r="N13" s="81"/>
      <c r="O13" s="156"/>
      <c r="P13" s="156"/>
      <c r="Q13" s="156"/>
      <c r="R13" s="500"/>
      <c r="S13" s="143"/>
    </row>
    <row r="14" spans="1:25" ht="14.5" x14ac:dyDescent="0.3">
      <c r="A14" s="144"/>
      <c r="B14" s="510" t="s">
        <v>41</v>
      </c>
      <c r="C14" s="789"/>
      <c r="D14" s="790"/>
      <c r="E14" s="790"/>
      <c r="F14" s="791"/>
      <c r="G14" s="538"/>
      <c r="H14" s="536"/>
      <c r="I14" s="145"/>
      <c r="J14" s="91"/>
      <c r="K14" s="81"/>
      <c r="L14" s="81"/>
      <c r="M14" s="81"/>
      <c r="N14" s="81"/>
      <c r="O14" s="145"/>
      <c r="P14" s="156"/>
      <c r="Q14" s="145"/>
      <c r="R14" s="500"/>
      <c r="S14" s="143"/>
    </row>
    <row r="15" spans="1:25" x14ac:dyDescent="0.3">
      <c r="A15" s="144"/>
      <c r="B15" s="511"/>
      <c r="C15" s="165"/>
      <c r="D15" s="158"/>
      <c r="E15" s="166"/>
      <c r="F15" s="85"/>
      <c r="G15" s="156"/>
      <c r="H15" s="536"/>
      <c r="I15" s="146"/>
      <c r="J15" s="91"/>
      <c r="K15" s="81"/>
      <c r="L15" s="81"/>
      <c r="M15" s="81"/>
      <c r="N15" s="81"/>
      <c r="O15" s="145"/>
      <c r="P15" s="156"/>
      <c r="Q15" s="145"/>
      <c r="R15" s="500"/>
      <c r="S15" s="144"/>
    </row>
    <row r="16" spans="1:25" x14ac:dyDescent="0.3">
      <c r="A16" s="144"/>
      <c r="B16" s="512"/>
      <c r="C16" s="45" t="s">
        <v>42</v>
      </c>
      <c r="D16" s="590"/>
      <c r="E16" s="167" t="s">
        <v>43</v>
      </c>
      <c r="F16" s="168">
        <f>D16/12</f>
        <v>0</v>
      </c>
      <c r="G16" s="169" t="s">
        <v>44</v>
      </c>
      <c r="H16" s="580" t="s">
        <v>45</v>
      </c>
      <c r="I16" s="581">
        <f>IFERROR(J25/D16,)</f>
        <v>0</v>
      </c>
      <c r="J16" s="143"/>
      <c r="K16" s="540" t="e">
        <f>C25/C16</f>
        <v>#VALUE!</v>
      </c>
      <c r="L16" s="80" t="s">
        <v>46</v>
      </c>
      <c r="M16" s="81"/>
      <c r="N16" s="81"/>
      <c r="O16" s="145"/>
      <c r="P16" s="156"/>
      <c r="Q16" s="145"/>
      <c r="R16" s="500"/>
      <c r="S16" s="44"/>
    </row>
    <row r="17" spans="1:21" x14ac:dyDescent="0.3">
      <c r="A17" s="144"/>
      <c r="B17" s="513"/>
      <c r="C17" s="170" t="s">
        <v>47</v>
      </c>
      <c r="D17" s="591"/>
      <c r="E17" s="171" t="s">
        <v>48</v>
      </c>
      <c r="F17" s="172"/>
      <c r="G17" s="173"/>
      <c r="H17" s="536"/>
      <c r="I17" s="331"/>
      <c r="J17" s="156"/>
      <c r="K17" s="81"/>
      <c r="L17" s="81"/>
      <c r="M17" s="81"/>
      <c r="N17" s="81"/>
      <c r="O17" s="145"/>
      <c r="P17" s="156"/>
      <c r="Q17" s="145"/>
      <c r="R17" s="500"/>
      <c r="S17" s="144"/>
    </row>
    <row r="18" spans="1:21" x14ac:dyDescent="0.3">
      <c r="A18" s="144"/>
      <c r="B18" s="512"/>
      <c r="C18" s="174" t="s">
        <v>49</v>
      </c>
      <c r="D18" s="718"/>
      <c r="E18" s="175"/>
      <c r="F18" s="176"/>
      <c r="G18" s="176"/>
      <c r="H18" s="536"/>
      <c r="I18" s="145"/>
      <c r="J18" s="156"/>
      <c r="K18" s="81"/>
      <c r="L18" s="81"/>
      <c r="M18" s="81"/>
      <c r="N18" s="81"/>
      <c r="O18" s="145"/>
      <c r="P18" s="156"/>
      <c r="Q18" s="145"/>
      <c r="R18" s="500"/>
      <c r="S18" s="144"/>
    </row>
    <row r="19" spans="1:21" x14ac:dyDescent="0.3">
      <c r="A19" s="44"/>
      <c r="B19" s="511"/>
      <c r="C19" s="715" t="s">
        <v>244</v>
      </c>
      <c r="D19" s="719">
        <v>0.03</v>
      </c>
      <c r="E19" s="171"/>
      <c r="F19" s="716"/>
      <c r="G19" s="716"/>
      <c r="H19" s="717"/>
      <c r="I19" s="80"/>
      <c r="J19" s="81"/>
      <c r="K19" s="81"/>
      <c r="L19" s="81"/>
      <c r="M19" s="81"/>
      <c r="N19" s="81"/>
      <c r="O19" s="80"/>
      <c r="P19" s="81"/>
      <c r="Q19" s="146"/>
      <c r="R19" s="503"/>
      <c r="S19" s="44"/>
    </row>
    <row r="20" spans="1:21" ht="19" thickBot="1" x14ac:dyDescent="0.5">
      <c r="A20" s="44"/>
      <c r="B20" s="514" t="s">
        <v>50</v>
      </c>
      <c r="C20" s="89"/>
      <c r="D20" s="177"/>
      <c r="E20" s="81"/>
      <c r="F20" s="81"/>
      <c r="G20" s="81"/>
      <c r="H20" s="44"/>
      <c r="I20" s="81"/>
      <c r="J20" s="81"/>
      <c r="K20" s="89"/>
      <c r="L20" s="89"/>
      <c r="M20" s="89"/>
      <c r="N20" s="89"/>
      <c r="O20" s="106"/>
      <c r="P20" s="89"/>
      <c r="Q20" s="91"/>
      <c r="R20" s="515"/>
      <c r="S20" s="44"/>
    </row>
    <row r="21" spans="1:21" s="47" customFormat="1" ht="41.25" customHeight="1" thickTop="1" x14ac:dyDescent="0.3">
      <c r="A21" s="150"/>
      <c r="B21" s="787" t="s">
        <v>51</v>
      </c>
      <c r="C21" s="666" t="s">
        <v>52</v>
      </c>
      <c r="D21" s="825" t="s">
        <v>247</v>
      </c>
      <c r="E21" s="826"/>
      <c r="F21" s="826"/>
      <c r="G21" s="826"/>
      <c r="H21" s="826"/>
      <c r="I21" s="826"/>
      <c r="J21" s="827"/>
      <c r="K21" s="828" t="s">
        <v>53</v>
      </c>
      <c r="L21" s="801"/>
      <c r="M21" s="798" t="s">
        <v>54</v>
      </c>
      <c r="N21" s="799"/>
      <c r="O21" s="800" t="s">
        <v>271</v>
      </c>
      <c r="P21" s="801"/>
      <c r="Q21" s="178"/>
      <c r="R21" s="664" t="s">
        <v>55</v>
      </c>
      <c r="S21" s="250"/>
    </row>
    <row r="22" spans="1:21" s="47" customFormat="1" ht="13.5" thickBot="1" x14ac:dyDescent="0.35">
      <c r="A22" s="150"/>
      <c r="B22" s="788"/>
      <c r="C22" s="667" t="s">
        <v>56</v>
      </c>
      <c r="D22" s="668" t="s">
        <v>57</v>
      </c>
      <c r="E22" s="669" t="s">
        <v>58</v>
      </c>
      <c r="F22" s="667" t="s">
        <v>59</v>
      </c>
      <c r="G22" s="669" t="s">
        <v>60</v>
      </c>
      <c r="H22" s="667" t="s">
        <v>61</v>
      </c>
      <c r="I22" s="669" t="s">
        <v>62</v>
      </c>
      <c r="J22" s="670" t="s">
        <v>63</v>
      </c>
      <c r="K22" s="671" t="s">
        <v>64</v>
      </c>
      <c r="L22" s="672" t="s">
        <v>65</v>
      </c>
      <c r="M22" s="673" t="s">
        <v>66</v>
      </c>
      <c r="N22" s="673" t="s">
        <v>67</v>
      </c>
      <c r="O22" s="668" t="s">
        <v>68</v>
      </c>
      <c r="P22" s="674" t="s">
        <v>69</v>
      </c>
      <c r="Q22" s="91"/>
      <c r="R22" s="665" t="s">
        <v>69</v>
      </c>
      <c r="S22" s="50"/>
    </row>
    <row r="23" spans="1:21" ht="13.5" thickTop="1" x14ac:dyDescent="0.3">
      <c r="A23" s="150"/>
      <c r="B23" s="792" t="s">
        <v>70</v>
      </c>
      <c r="C23" s="794">
        <f t="shared" ref="C23:J23" si="0">SUM(C25)</f>
        <v>0</v>
      </c>
      <c r="D23" s="782">
        <f t="shared" si="0"/>
        <v>0</v>
      </c>
      <c r="E23" s="778">
        <f t="shared" si="0"/>
        <v>0</v>
      </c>
      <c r="F23" s="778">
        <f t="shared" si="0"/>
        <v>0</v>
      </c>
      <c r="G23" s="778">
        <f t="shared" si="0"/>
        <v>0</v>
      </c>
      <c r="H23" s="778">
        <f t="shared" si="0"/>
        <v>0</v>
      </c>
      <c r="I23" s="778">
        <f t="shared" si="0"/>
        <v>0</v>
      </c>
      <c r="J23" s="775">
        <f t="shared" si="0"/>
        <v>0</v>
      </c>
      <c r="K23" s="137"/>
      <c r="L23" s="138"/>
      <c r="M23" s="44"/>
      <c r="N23" s="44"/>
      <c r="O23" s="770">
        <f>SUM(O25)</f>
        <v>0</v>
      </c>
      <c r="P23" s="767" t="e">
        <f>SUM(P25)</f>
        <v>#DIV/0!</v>
      </c>
      <c r="Q23" s="91"/>
      <c r="R23" s="764">
        <f>IFERROR(P23/J23,0)</f>
        <v>0</v>
      </c>
      <c r="S23" s="143"/>
    </row>
    <row r="24" spans="1:21" s="47" customFormat="1" x14ac:dyDescent="0.3">
      <c r="A24" s="150"/>
      <c r="B24" s="793"/>
      <c r="C24" s="795"/>
      <c r="D24" s="783"/>
      <c r="E24" s="779"/>
      <c r="F24" s="779"/>
      <c r="G24" s="779"/>
      <c r="H24" s="779"/>
      <c r="I24" s="779"/>
      <c r="J24" s="776"/>
      <c r="K24" s="139">
        <f t="shared" ref="K24:N24" si="1">SUM(K25)</f>
        <v>0</v>
      </c>
      <c r="L24" s="140" t="e">
        <f t="shared" si="1"/>
        <v>#DIV/0!</v>
      </c>
      <c r="M24" s="60">
        <f t="shared" si="1"/>
        <v>0</v>
      </c>
      <c r="N24" s="60" t="e">
        <f t="shared" si="1"/>
        <v>#DIV/0!</v>
      </c>
      <c r="O24" s="771"/>
      <c r="P24" s="768"/>
      <c r="Q24" s="91"/>
      <c r="R24" s="765"/>
      <c r="S24" s="150"/>
    </row>
    <row r="25" spans="1:21" x14ac:dyDescent="0.3">
      <c r="A25" s="150"/>
      <c r="B25" s="592"/>
      <c r="C25" s="593"/>
      <c r="D25" s="594"/>
      <c r="E25" s="595"/>
      <c r="F25" s="595"/>
      <c r="G25" s="595"/>
      <c r="H25" s="595"/>
      <c r="I25" s="595"/>
      <c r="J25" s="136">
        <f>D25+E25+F25+G25+H25+I25</f>
        <v>0</v>
      </c>
      <c r="K25" s="141">
        <f>C25*(1+($D$18))</f>
        <v>0</v>
      </c>
      <c r="L25" s="142" t="e">
        <f>K25/$D$17</f>
        <v>#DIV/0!</v>
      </c>
      <c r="M25" s="62">
        <f>J25*K25</f>
        <v>0</v>
      </c>
      <c r="N25" s="63" t="e">
        <f>J25*L25</f>
        <v>#DIV/0!</v>
      </c>
      <c r="O25" s="64">
        <f>(K25*D25)+((K25*E25)*($D$19+1))+(((K25*F25)*($D$19+1))*($D$19+1))+((((K25*G25)*($D$19+1))*($D$19+1))*($D$19+1))+(((((K25*H25)*($D$19+1))*($D$19+1))*($D$19+1))*($D$19+1))+((((((K25*I25)*($D$19+1))*($D$19+1))*($D$19+1))*($D$19+1))*($D$19+1))</f>
        <v>0</v>
      </c>
      <c r="P25" s="65" t="e">
        <f>(L25*D25)+((L25*E25)*($D$19+1))+(((L25*F25)*($D$19+1))*($D$19+1))+((((L25*G25)*($D$19+1))*($D$19+1))*($D$19+1))+(((((L25*H25)*($D$19+1))*($D$19+1))*($D$19+1))*($D$19+1))+((((((L25*I25)*($D$19+1))*($D$19+1))*($D$19+1))*($D$19+1))*($D$19+1))</f>
        <v>#DIV/0!</v>
      </c>
      <c r="Q25" s="91"/>
      <c r="R25" s="517">
        <f>IFERROR(P25/J25,0)</f>
        <v>0</v>
      </c>
      <c r="S25" s="143"/>
      <c r="U25" s="720"/>
    </row>
    <row r="26" spans="1:21" x14ac:dyDescent="0.3">
      <c r="A26" s="150"/>
      <c r="B26" s="797" t="s">
        <v>71</v>
      </c>
      <c r="C26" s="796">
        <f t="shared" ref="C26:J26" si="2">SUM(C28:C32)</f>
        <v>0</v>
      </c>
      <c r="D26" s="784">
        <f t="shared" si="2"/>
        <v>0</v>
      </c>
      <c r="E26" s="773">
        <f t="shared" si="2"/>
        <v>0</v>
      </c>
      <c r="F26" s="773">
        <f t="shared" si="2"/>
        <v>0</v>
      </c>
      <c r="G26" s="773">
        <f t="shared" si="2"/>
        <v>0</v>
      </c>
      <c r="H26" s="773">
        <f t="shared" si="2"/>
        <v>0</v>
      </c>
      <c r="I26" s="773">
        <f t="shared" si="2"/>
        <v>0</v>
      </c>
      <c r="J26" s="777">
        <f t="shared" si="2"/>
        <v>0</v>
      </c>
      <c r="K26" s="137"/>
      <c r="L26" s="138"/>
      <c r="M26" s="44"/>
      <c r="N26" s="44"/>
      <c r="O26" s="772">
        <f>SUM(O28:O32)</f>
        <v>0</v>
      </c>
      <c r="P26" s="769" t="e">
        <f>SUM(P28:P32)</f>
        <v>#DIV/0!</v>
      </c>
      <c r="Q26" s="91"/>
      <c r="R26" s="766">
        <f>IFERROR(P26/J26,0)</f>
        <v>0</v>
      </c>
      <c r="S26" s="143"/>
    </row>
    <row r="27" spans="1:21" s="47" customFormat="1" x14ac:dyDescent="0.3">
      <c r="A27" s="150"/>
      <c r="B27" s="793"/>
      <c r="C27" s="795"/>
      <c r="D27" s="783"/>
      <c r="E27" s="774"/>
      <c r="F27" s="774"/>
      <c r="G27" s="774"/>
      <c r="H27" s="774"/>
      <c r="I27" s="774"/>
      <c r="J27" s="776"/>
      <c r="K27" s="139">
        <f t="shared" ref="K27:N27" si="3">SUM(K28:K32)</f>
        <v>0</v>
      </c>
      <c r="L27" s="140" t="e">
        <f t="shared" si="3"/>
        <v>#DIV/0!</v>
      </c>
      <c r="M27" s="60">
        <f t="shared" si="3"/>
        <v>0</v>
      </c>
      <c r="N27" s="60" t="e">
        <f t="shared" si="3"/>
        <v>#DIV/0!</v>
      </c>
      <c r="O27" s="771"/>
      <c r="P27" s="768"/>
      <c r="Q27" s="91"/>
      <c r="R27" s="765"/>
      <c r="S27" s="150"/>
      <c r="U27" s="721"/>
    </row>
    <row r="28" spans="1:21" x14ac:dyDescent="0.3">
      <c r="A28" s="150"/>
      <c r="B28" s="592"/>
      <c r="C28" s="593"/>
      <c r="D28" s="594"/>
      <c r="E28" s="595"/>
      <c r="F28" s="595"/>
      <c r="G28" s="595"/>
      <c r="H28" s="595"/>
      <c r="I28" s="595"/>
      <c r="J28" s="136">
        <f t="shared" ref="J28:J32" si="4">D28+E28+F28+G28+H28+I28</f>
        <v>0</v>
      </c>
      <c r="K28" s="141">
        <f>C28*(1+($D$18))</f>
        <v>0</v>
      </c>
      <c r="L28" s="142" t="e">
        <f>K28/$D$17</f>
        <v>#DIV/0!</v>
      </c>
      <c r="M28" s="62">
        <f>J28*K28</f>
        <v>0</v>
      </c>
      <c r="N28" s="63" t="e">
        <f>J28*L28</f>
        <v>#DIV/0!</v>
      </c>
      <c r="O28" s="64">
        <f>(K28*D28)+((K28*E28)*($D$19+1))+(((K28*F28)*($D$19+1))*($D$19+1))+((((K28*G28)*($D$19+1))*($D$19+1))*($D$19+1))+(((((K28*H28)*($D$19+1))*($D$19+1))*($D$19+1))*($D$19+1))+((((((K28*I28)*($D$19+1))*($D$19+1))*($D$19+1))*($D$19+1))*($D$19+1))</f>
        <v>0</v>
      </c>
      <c r="P28" s="65" t="e">
        <f>(L28*D28)+((L28*E28)*($D$19+1))+(((L28*F28)*($D$19+1))*($D$19+1))+((((L28*G28)*($D$19+1))*($D$19+1))*($D$19+1))+(((((L28*H28)*($D$19+1))*($D$19+1))*($D$19+1))*($D$19+1))+((((((L28*I28)*($D$19+1))*($D$19+1))*($D$19+1))*($D$19+1))*($D$19+1))</f>
        <v>#DIV/0!</v>
      </c>
      <c r="Q28" s="91"/>
      <c r="R28" s="517">
        <f t="shared" ref="R28:R32" si="5">IFERROR(P28/J28,0)</f>
        <v>0</v>
      </c>
      <c r="S28" s="143"/>
    </row>
    <row r="29" spans="1:21" x14ac:dyDescent="0.3">
      <c r="A29" s="150"/>
      <c r="B29" s="592"/>
      <c r="C29" s="593"/>
      <c r="D29" s="594"/>
      <c r="E29" s="595"/>
      <c r="F29" s="595"/>
      <c r="G29" s="595"/>
      <c r="H29" s="595"/>
      <c r="I29" s="595"/>
      <c r="J29" s="136">
        <f t="shared" si="4"/>
        <v>0</v>
      </c>
      <c r="K29" s="141">
        <f>C29*(1+($D$18))</f>
        <v>0</v>
      </c>
      <c r="L29" s="142" t="e">
        <f>K29/$D$17</f>
        <v>#DIV/0!</v>
      </c>
      <c r="M29" s="62">
        <f>J29*K29</f>
        <v>0</v>
      </c>
      <c r="N29" s="63" t="e">
        <f>J29*L29</f>
        <v>#DIV/0!</v>
      </c>
      <c r="O29" s="64">
        <f>(K29*D29)+((K29*E29)*($D$19+1))+(((K29*F29)*($D$19+1))*($D$19+1))+((((K29*G29)*($D$19+1))*($D$19+1))*($D$19+1))+(((((K29*H29)*($D$19+1))*($D$19+1))*($D$19+1))*($D$19+1))+((((((K29*I29)*($D$19+1))*($D$19+1))*($D$19+1))*($D$19+1))*($D$19+1))</f>
        <v>0</v>
      </c>
      <c r="P29" s="65" t="e">
        <f>(L29*D29)+((L29*E29)*($D$19+1))+(((L29*F29)*($D$19+1))*($D$19+1))+((((L29*G29)*($D$19+1))*($D$19+1))*($D$19+1))+(((((L29*H29)*($D$19+1))*($D$19+1))*($D$19+1))*($D$19+1))+((((((L29*I29)*($D$19+1))*($D$19+1))*($D$19+1))*($D$19+1))*($D$19+1))</f>
        <v>#DIV/0!</v>
      </c>
      <c r="Q29" s="91"/>
      <c r="R29" s="517">
        <f t="shared" si="5"/>
        <v>0</v>
      </c>
      <c r="S29" s="143"/>
    </row>
    <row r="30" spans="1:21" x14ac:dyDescent="0.3">
      <c r="A30" s="150"/>
      <c r="B30" s="592"/>
      <c r="C30" s="593"/>
      <c r="D30" s="594"/>
      <c r="E30" s="595"/>
      <c r="F30" s="595"/>
      <c r="G30" s="595"/>
      <c r="H30" s="595"/>
      <c r="I30" s="595"/>
      <c r="J30" s="136">
        <f t="shared" si="4"/>
        <v>0</v>
      </c>
      <c r="K30" s="141">
        <f>C30*(1+($D$18))</f>
        <v>0</v>
      </c>
      <c r="L30" s="142" t="e">
        <f>K30/$D$17</f>
        <v>#DIV/0!</v>
      </c>
      <c r="M30" s="62">
        <f>J30*K30</f>
        <v>0</v>
      </c>
      <c r="N30" s="63" t="e">
        <f>J30*L30</f>
        <v>#DIV/0!</v>
      </c>
      <c r="O30" s="64">
        <f>(K30*D30)+((K30*E30)*($D$19+1))+(((K30*F30)*($D$19+1))*($D$19+1))+((((K30*G30)*($D$19+1))*($D$19+1))*($D$19+1))+(((((K30*H30)*($D$19+1))*($D$19+1))*($D$19+1))*($D$19+1))+((((((K30*I30)*($D$19+1))*($D$19+1))*($D$19+1))*($D$19+1))*($D$19+1))</f>
        <v>0</v>
      </c>
      <c r="P30" s="65" t="e">
        <f>(L30*D30)+((L30*E30)*($D$19+1))+(((L30*F30)*($D$19+1))*($D$19+1))+((((L30*G30)*($D$19+1))*($D$19+1))*($D$19+1))+(((((L30*H30)*($D$19+1))*($D$19+1))*($D$19+1))*($D$19+1))+((((((L30*I30)*($D$19+1))*($D$19+1))*($D$19+1))*($D$19+1))*($D$19+1))</f>
        <v>#DIV/0!</v>
      </c>
      <c r="Q30" s="91"/>
      <c r="R30" s="517">
        <f t="shared" si="5"/>
        <v>0</v>
      </c>
      <c r="S30" s="144"/>
    </row>
    <row r="31" spans="1:21" x14ac:dyDescent="0.3">
      <c r="A31" s="150"/>
      <c r="B31" s="592"/>
      <c r="C31" s="593"/>
      <c r="D31" s="594"/>
      <c r="E31" s="595"/>
      <c r="F31" s="595"/>
      <c r="G31" s="595"/>
      <c r="H31" s="595"/>
      <c r="I31" s="595"/>
      <c r="J31" s="136">
        <f t="shared" si="4"/>
        <v>0</v>
      </c>
      <c r="K31" s="141">
        <f>C31*(1+($D$18))</f>
        <v>0</v>
      </c>
      <c r="L31" s="142" t="e">
        <f>K31/$D$17</f>
        <v>#DIV/0!</v>
      </c>
      <c r="M31" s="62">
        <f>J31*K31</f>
        <v>0</v>
      </c>
      <c r="N31" s="63" t="e">
        <f>J31*L31</f>
        <v>#DIV/0!</v>
      </c>
      <c r="O31" s="64">
        <f>(K31*D31)+((K31*E31)*($D$19+1))+(((K31*F31)*($D$19+1))*($D$19+1))+((((K31*G31)*($D$19+1))*($D$19+1))*($D$19+1))+(((((K31*H31)*($D$19+1))*($D$19+1))*($D$19+1))*($D$19+1))+((((((K31*I31)*($D$19+1))*($D$19+1))*($D$19+1))*($D$19+1))*($D$19+1))</f>
        <v>0</v>
      </c>
      <c r="P31" s="65" t="e">
        <f>(L31*D31)+((L31*E31)*($D$19+1))+(((L31*F31)*($D$19+1))*($D$19+1))+((((L31*G31)*($D$19+1))*($D$19+1))*($D$19+1))+(((((L31*H31)*($D$19+1))*($D$19+1))*($D$19+1))*($D$19+1))+((((((L31*I31)*($D$19+1))*($D$19+1))*($D$19+1))*($D$19+1))*($D$19+1))</f>
        <v>#DIV/0!</v>
      </c>
      <c r="Q31" s="91"/>
      <c r="R31" s="517">
        <f t="shared" si="5"/>
        <v>0</v>
      </c>
      <c r="S31" s="44"/>
    </row>
    <row r="32" spans="1:21" x14ac:dyDescent="0.3">
      <c r="A32" s="150"/>
      <c r="B32" s="592"/>
      <c r="C32" s="593"/>
      <c r="D32" s="594"/>
      <c r="E32" s="595"/>
      <c r="F32" s="595"/>
      <c r="G32" s="595"/>
      <c r="H32" s="595"/>
      <c r="I32" s="595"/>
      <c r="J32" s="136">
        <f t="shared" si="4"/>
        <v>0</v>
      </c>
      <c r="K32" s="141">
        <f>C32*(1+($D$18))</f>
        <v>0</v>
      </c>
      <c r="L32" s="142" t="e">
        <f>K32/$D$17</f>
        <v>#DIV/0!</v>
      </c>
      <c r="M32" s="62">
        <f>J32*K32</f>
        <v>0</v>
      </c>
      <c r="N32" s="63" t="e">
        <f>J32*L32</f>
        <v>#DIV/0!</v>
      </c>
      <c r="O32" s="64">
        <f>(K32*D32)+((K32*E32)*($D$19+1))+(((K32*F32)*($D$19+1))*($D$19+1))+((((K32*G32)*($D$19+1))*($D$19+1))*($D$19+1))+(((((K32*H32)*($D$19+1))*($D$19+1))*($D$19+1))*($D$19+1))+((((((K32*I32)*($D$19+1))*($D$19+1))*($D$19+1))*($D$19+1))*($D$19+1))</f>
        <v>0</v>
      </c>
      <c r="P32" s="65" t="e">
        <f>(L32*D32)+((L32*E32)*($D$19+1))+(((L32*F32)*($D$19+1))*($D$19+1))+((((L32*G32)*($D$19+1))*($D$19+1))*($D$19+1))+(((((L32*H32)*($D$19+1))*($D$19+1))*($D$19+1))*($D$19+1))+((((((L32*I32)*($D$19+1))*($D$19+1))*($D$19+1))*($D$19+1))*($D$19+1))</f>
        <v>#DIV/0!</v>
      </c>
      <c r="Q32" s="91"/>
      <c r="R32" s="517">
        <f t="shared" si="5"/>
        <v>0</v>
      </c>
      <c r="S32" s="144"/>
    </row>
    <row r="33" spans="1:19" x14ac:dyDescent="0.3">
      <c r="A33" s="150"/>
      <c r="B33" s="797" t="s">
        <v>72</v>
      </c>
      <c r="C33" s="796">
        <f t="shared" ref="C33:J33" si="6">SUM(C35:C40)</f>
        <v>0</v>
      </c>
      <c r="D33" s="784">
        <f t="shared" si="6"/>
        <v>0</v>
      </c>
      <c r="E33" s="773">
        <f t="shared" si="6"/>
        <v>0</v>
      </c>
      <c r="F33" s="773">
        <f t="shared" si="6"/>
        <v>0</v>
      </c>
      <c r="G33" s="773">
        <f t="shared" si="6"/>
        <v>0</v>
      </c>
      <c r="H33" s="773">
        <f t="shared" si="6"/>
        <v>0</v>
      </c>
      <c r="I33" s="773">
        <f t="shared" si="6"/>
        <v>0</v>
      </c>
      <c r="J33" s="777">
        <f t="shared" si="6"/>
        <v>0</v>
      </c>
      <c r="K33" s="137"/>
      <c r="L33" s="138"/>
      <c r="M33" s="44"/>
      <c r="N33" s="44"/>
      <c r="O33" s="772">
        <f>SUM(O35:O40)</f>
        <v>0</v>
      </c>
      <c r="P33" s="769" t="e">
        <f>SUM(P35:P40)</f>
        <v>#DIV/0!</v>
      </c>
      <c r="Q33" s="91"/>
      <c r="R33" s="766">
        <f>IFERROR(P33/J33,0)</f>
        <v>0</v>
      </c>
      <c r="S33" s="44"/>
    </row>
    <row r="34" spans="1:19" s="47" customFormat="1" x14ac:dyDescent="0.3">
      <c r="A34" s="150"/>
      <c r="B34" s="793"/>
      <c r="C34" s="795"/>
      <c r="D34" s="783"/>
      <c r="E34" s="774"/>
      <c r="F34" s="774"/>
      <c r="G34" s="774"/>
      <c r="H34" s="774"/>
      <c r="I34" s="774"/>
      <c r="J34" s="776"/>
      <c r="K34" s="139">
        <f>SUM(K35:K40)</f>
        <v>0</v>
      </c>
      <c r="L34" s="140" t="e">
        <f>SUM(L35:L40)</f>
        <v>#DIV/0!</v>
      </c>
      <c r="M34" s="60">
        <f>SUM(M35:M40)</f>
        <v>0</v>
      </c>
      <c r="N34" s="60" t="e">
        <f>SUM(N35:N40)</f>
        <v>#DIV/0!</v>
      </c>
      <c r="O34" s="771"/>
      <c r="P34" s="768"/>
      <c r="Q34" s="91"/>
      <c r="R34" s="765"/>
      <c r="S34" s="150"/>
    </row>
    <row r="35" spans="1:19" x14ac:dyDescent="0.3">
      <c r="A35" s="150"/>
      <c r="B35" s="592"/>
      <c r="C35" s="593"/>
      <c r="D35" s="594"/>
      <c r="E35" s="595"/>
      <c r="F35" s="595"/>
      <c r="G35" s="595"/>
      <c r="H35" s="595"/>
      <c r="I35" s="595"/>
      <c r="J35" s="136">
        <f t="shared" ref="J35:J40" si="7">D35+E35+F35+G35+H35+I35</f>
        <v>0</v>
      </c>
      <c r="K35" s="141">
        <f>C35*(1+($D$18))</f>
        <v>0</v>
      </c>
      <c r="L35" s="142" t="e">
        <f>K35/$D$17</f>
        <v>#DIV/0!</v>
      </c>
      <c r="M35" s="62">
        <f>J35*K35</f>
        <v>0</v>
      </c>
      <c r="N35" s="63" t="e">
        <f>J35*L35</f>
        <v>#DIV/0!</v>
      </c>
      <c r="O35" s="64">
        <f t="shared" ref="O35:O40" si="8">(K35*D35)+((K35*E35)*($D$19+1))+(((K35*F35)*($D$19+1))*($D$19+1))+((((K35*G35)*($D$19+1))*($D$19+1))*($D$19+1))+(((((K35*H35)*($D$19+1))*($D$19+1))*($D$19+1))*($D$19+1))+((((((K35*I35)*($D$19+1))*($D$19+1))*($D$19+1))*($D$19+1))*($D$19+1))</f>
        <v>0</v>
      </c>
      <c r="P35" s="65" t="e">
        <f t="shared" ref="P35:P40" si="9">(L35*D35)+((L35*E35)*($D$19+1))+(((L35*F35)*($D$19+1))*($D$19+1))+((((L35*G35)*($D$19+1))*($D$19+1))*($D$19+1))+(((((L35*H35)*($D$19+1))*($D$19+1))*($D$19+1))*($D$19+1))+((((((L35*I35)*($D$19+1))*($D$19+1))*($D$19+1))*($D$19+1))*($D$19+1))</f>
        <v>#DIV/0!</v>
      </c>
      <c r="Q35" s="91"/>
      <c r="R35" s="517">
        <f t="shared" ref="R35:R40" si="10">IFERROR(P35/J35,0)</f>
        <v>0</v>
      </c>
      <c r="S35" s="144"/>
    </row>
    <row r="36" spans="1:19" x14ac:dyDescent="0.3">
      <c r="A36" s="150"/>
      <c r="B36" s="592"/>
      <c r="C36" s="593"/>
      <c r="D36" s="594"/>
      <c r="E36" s="595"/>
      <c r="F36" s="595"/>
      <c r="G36" s="595"/>
      <c r="H36" s="595"/>
      <c r="I36" s="595"/>
      <c r="J36" s="136">
        <f t="shared" ref="J36:J38" si="11">D36+E36+F36+G36+H36+I36</f>
        <v>0</v>
      </c>
      <c r="K36" s="141">
        <f t="shared" ref="K36:K38" si="12">C36*(1+($D$18))</f>
        <v>0</v>
      </c>
      <c r="L36" s="142" t="e">
        <f t="shared" ref="L36:L38" si="13">K36/$D$17</f>
        <v>#DIV/0!</v>
      </c>
      <c r="M36" s="62">
        <f t="shared" ref="M36:M38" si="14">J36*K36</f>
        <v>0</v>
      </c>
      <c r="N36" s="63" t="e">
        <f t="shared" ref="N36:N38" si="15">J36*L36</f>
        <v>#DIV/0!</v>
      </c>
      <c r="O36" s="64">
        <f t="shared" si="8"/>
        <v>0</v>
      </c>
      <c r="P36" s="65" t="e">
        <f t="shared" si="9"/>
        <v>#DIV/0!</v>
      </c>
      <c r="Q36" s="91"/>
      <c r="R36" s="517">
        <f t="shared" ref="R36:R38" si="16">IFERROR(P36/J36,0)</f>
        <v>0</v>
      </c>
      <c r="S36" s="144"/>
    </row>
    <row r="37" spans="1:19" x14ac:dyDescent="0.3">
      <c r="A37" s="150"/>
      <c r="B37" s="592"/>
      <c r="C37" s="593"/>
      <c r="D37" s="594"/>
      <c r="E37" s="595"/>
      <c r="F37" s="595"/>
      <c r="G37" s="595"/>
      <c r="H37" s="595"/>
      <c r="I37" s="595"/>
      <c r="J37" s="136">
        <f t="shared" si="11"/>
        <v>0</v>
      </c>
      <c r="K37" s="141">
        <f t="shared" si="12"/>
        <v>0</v>
      </c>
      <c r="L37" s="142" t="e">
        <f t="shared" si="13"/>
        <v>#DIV/0!</v>
      </c>
      <c r="M37" s="62">
        <f t="shared" si="14"/>
        <v>0</v>
      </c>
      <c r="N37" s="63" t="e">
        <f t="shared" si="15"/>
        <v>#DIV/0!</v>
      </c>
      <c r="O37" s="64">
        <f t="shared" si="8"/>
        <v>0</v>
      </c>
      <c r="P37" s="65" t="e">
        <f t="shared" si="9"/>
        <v>#DIV/0!</v>
      </c>
      <c r="Q37" s="91"/>
      <c r="R37" s="517">
        <f t="shared" si="16"/>
        <v>0</v>
      </c>
      <c r="S37" s="44"/>
    </row>
    <row r="38" spans="1:19" hidden="1" outlineLevel="1" x14ac:dyDescent="0.3">
      <c r="A38" s="150"/>
      <c r="B38" s="592"/>
      <c r="C38" s="593"/>
      <c r="D38" s="594"/>
      <c r="E38" s="595"/>
      <c r="F38" s="595"/>
      <c r="G38" s="595"/>
      <c r="H38" s="595"/>
      <c r="I38" s="595"/>
      <c r="J38" s="136">
        <f t="shared" si="11"/>
        <v>0</v>
      </c>
      <c r="K38" s="141">
        <f t="shared" si="12"/>
        <v>0</v>
      </c>
      <c r="L38" s="142" t="e">
        <f t="shared" si="13"/>
        <v>#DIV/0!</v>
      </c>
      <c r="M38" s="62">
        <f t="shared" si="14"/>
        <v>0</v>
      </c>
      <c r="N38" s="63" t="e">
        <f t="shared" si="15"/>
        <v>#DIV/0!</v>
      </c>
      <c r="O38" s="64">
        <f t="shared" si="8"/>
        <v>0</v>
      </c>
      <c r="P38" s="65" t="e">
        <f t="shared" si="9"/>
        <v>#DIV/0!</v>
      </c>
      <c r="Q38" s="91"/>
      <c r="R38" s="517">
        <f t="shared" si="16"/>
        <v>0</v>
      </c>
      <c r="S38" s="143"/>
    </row>
    <row r="39" spans="1:19" s="47" customFormat="1" hidden="1" outlineLevel="1" x14ac:dyDescent="0.3">
      <c r="A39" s="150"/>
      <c r="B39" s="592"/>
      <c r="C39" s="593"/>
      <c r="D39" s="594"/>
      <c r="E39" s="595"/>
      <c r="F39" s="595"/>
      <c r="G39" s="595"/>
      <c r="H39" s="595"/>
      <c r="I39" s="595"/>
      <c r="J39" s="136">
        <f t="shared" si="7"/>
        <v>0</v>
      </c>
      <c r="K39" s="141">
        <f>C39*(1+($D$18))</f>
        <v>0</v>
      </c>
      <c r="L39" s="142" t="e">
        <f>K39/$D$17</f>
        <v>#DIV/0!</v>
      </c>
      <c r="M39" s="62">
        <f>J39*K39</f>
        <v>0</v>
      </c>
      <c r="N39" s="63" t="e">
        <f>J39*L39</f>
        <v>#DIV/0!</v>
      </c>
      <c r="O39" s="64">
        <f t="shared" si="8"/>
        <v>0</v>
      </c>
      <c r="P39" s="65" t="e">
        <f t="shared" si="9"/>
        <v>#DIV/0!</v>
      </c>
      <c r="Q39" s="91"/>
      <c r="R39" s="517">
        <f t="shared" si="10"/>
        <v>0</v>
      </c>
      <c r="S39" s="150"/>
    </row>
    <row r="40" spans="1:19" hidden="1" outlineLevel="1" x14ac:dyDescent="0.3">
      <c r="A40" s="150"/>
      <c r="B40" s="592"/>
      <c r="C40" s="593"/>
      <c r="D40" s="594"/>
      <c r="E40" s="595"/>
      <c r="F40" s="595"/>
      <c r="G40" s="595"/>
      <c r="H40" s="595"/>
      <c r="I40" s="595"/>
      <c r="J40" s="136">
        <f t="shared" si="7"/>
        <v>0</v>
      </c>
      <c r="K40" s="141">
        <f>C40*(1+($D$18))</f>
        <v>0</v>
      </c>
      <c r="L40" s="142" t="e">
        <f>K40/$D$17</f>
        <v>#DIV/0!</v>
      </c>
      <c r="M40" s="62">
        <f>J40*K40</f>
        <v>0</v>
      </c>
      <c r="N40" s="63" t="e">
        <f>J40*L40</f>
        <v>#DIV/0!</v>
      </c>
      <c r="O40" s="64">
        <f t="shared" si="8"/>
        <v>0</v>
      </c>
      <c r="P40" s="65" t="e">
        <f t="shared" si="9"/>
        <v>#DIV/0!</v>
      </c>
      <c r="Q40" s="91"/>
      <c r="R40" s="517">
        <f t="shared" si="10"/>
        <v>0</v>
      </c>
      <c r="S40" s="143"/>
    </row>
    <row r="41" spans="1:19" collapsed="1" x14ac:dyDescent="0.3">
      <c r="A41" s="150"/>
      <c r="B41" s="797" t="s">
        <v>73</v>
      </c>
      <c r="C41" s="796">
        <f t="shared" ref="C41:J41" si="17">SUM(C43:C48)</f>
        <v>0</v>
      </c>
      <c r="D41" s="784">
        <f t="shared" si="17"/>
        <v>0</v>
      </c>
      <c r="E41" s="773">
        <f t="shared" si="17"/>
        <v>0</v>
      </c>
      <c r="F41" s="773">
        <f t="shared" si="17"/>
        <v>0</v>
      </c>
      <c r="G41" s="773">
        <f t="shared" si="17"/>
        <v>0</v>
      </c>
      <c r="H41" s="773">
        <f t="shared" si="17"/>
        <v>0</v>
      </c>
      <c r="I41" s="773">
        <f t="shared" si="17"/>
        <v>0</v>
      </c>
      <c r="J41" s="777">
        <f t="shared" si="17"/>
        <v>0</v>
      </c>
      <c r="K41" s="137"/>
      <c r="L41" s="138"/>
      <c r="M41" s="44"/>
      <c r="N41" s="44"/>
      <c r="O41" s="772">
        <f>SUM(O43:O48)</f>
        <v>0</v>
      </c>
      <c r="P41" s="769" t="e">
        <f>SUM(P43:P48)</f>
        <v>#DIV/0!</v>
      </c>
      <c r="Q41" s="91"/>
      <c r="R41" s="766">
        <f>IFERROR(P41/J41,0)</f>
        <v>0</v>
      </c>
      <c r="S41" s="144"/>
    </row>
    <row r="42" spans="1:19" x14ac:dyDescent="0.3">
      <c r="A42" s="150"/>
      <c r="B42" s="793"/>
      <c r="C42" s="795"/>
      <c r="D42" s="783"/>
      <c r="E42" s="774"/>
      <c r="F42" s="774"/>
      <c r="G42" s="774"/>
      <c r="H42" s="774"/>
      <c r="I42" s="774"/>
      <c r="J42" s="776"/>
      <c r="K42" s="139">
        <f>SUM(K43:K48)</f>
        <v>0</v>
      </c>
      <c r="L42" s="140" t="e">
        <f>SUM(L43:L48)</f>
        <v>#DIV/0!</v>
      </c>
      <c r="M42" s="60">
        <f>SUM(M43:M48)</f>
        <v>0</v>
      </c>
      <c r="N42" s="60" t="e">
        <f>SUM(N43:N48)</f>
        <v>#DIV/0!</v>
      </c>
      <c r="O42" s="771"/>
      <c r="P42" s="768"/>
      <c r="Q42" s="91"/>
      <c r="R42" s="765"/>
      <c r="S42" s="44"/>
    </row>
    <row r="43" spans="1:19" x14ac:dyDescent="0.3">
      <c r="A43" s="150"/>
      <c r="B43" s="592"/>
      <c r="C43" s="593"/>
      <c r="D43" s="594"/>
      <c r="E43" s="595"/>
      <c r="F43" s="595"/>
      <c r="G43" s="595"/>
      <c r="H43" s="595"/>
      <c r="I43" s="595"/>
      <c r="J43" s="136">
        <f t="shared" ref="J43:J48" si="18">D43+E43+F43+G43+H43+I43</f>
        <v>0</v>
      </c>
      <c r="K43" s="141">
        <f>C43*(1+($D$18))</f>
        <v>0</v>
      </c>
      <c r="L43" s="142" t="e">
        <f>K43/$D$17</f>
        <v>#DIV/0!</v>
      </c>
      <c r="M43" s="62">
        <f>J43*K43</f>
        <v>0</v>
      </c>
      <c r="N43" s="63" t="e">
        <f>J43*L43</f>
        <v>#DIV/0!</v>
      </c>
      <c r="O43" s="64">
        <f>(K43*D43)+((K43*E43)*($D$19+1))+(((K43*F43)*($D$19+1))*($D$19+1))+((((K43*G43)*($D$19+1))*($D$19+1))*($D$19+1))+(((((K43*H43)*($D$19+1))*($D$19+1))*($D$19+1))*($D$19+1))+((((((K43*I43)*($D$19+1))*($D$19+1))*($D$19+1))*($D$19+1))*($D$19+1))</f>
        <v>0</v>
      </c>
      <c r="P43" s="65" t="e">
        <f t="shared" ref="P43:P48" si="19">(L43*D43)+((L43*E43)*($D$19+1))+(((L43*F43)*($D$19+1))*($D$19+1))+((((L43*G43)*($D$19+1))*($D$19+1))*($D$19+1))+(((((L43*H43)*($D$19+1))*($D$19+1))*($D$19+1))*($D$19+1))+((((((L43*I43)*($D$19+1))*($D$19+1))*($D$19+1))*($D$19+1))*($D$19+1))</f>
        <v>#DIV/0!</v>
      </c>
      <c r="Q43" s="91"/>
      <c r="R43" s="517">
        <f t="shared" ref="R43:R48" si="20">IFERROR(P43/J43,0)</f>
        <v>0</v>
      </c>
      <c r="S43" s="144"/>
    </row>
    <row r="44" spans="1:19" s="47" customFormat="1" x14ac:dyDescent="0.3">
      <c r="A44" s="150"/>
      <c r="B44" s="592"/>
      <c r="C44" s="593"/>
      <c r="D44" s="594"/>
      <c r="E44" s="595"/>
      <c r="F44" s="595"/>
      <c r="G44" s="595"/>
      <c r="H44" s="595"/>
      <c r="I44" s="595"/>
      <c r="J44" s="136">
        <f t="shared" ref="J44:J46" si="21">D44+E44+F44+G44+H44+I44</f>
        <v>0</v>
      </c>
      <c r="K44" s="141">
        <f t="shared" ref="K44:K46" si="22">C44*(1+($D$18))</f>
        <v>0</v>
      </c>
      <c r="L44" s="142" t="e">
        <f t="shared" ref="L44:L46" si="23">K44/$D$17</f>
        <v>#DIV/0!</v>
      </c>
      <c r="M44" s="62">
        <f t="shared" ref="M44:M46" si="24">J44*K44</f>
        <v>0</v>
      </c>
      <c r="N44" s="63" t="e">
        <f t="shared" ref="N44:N46" si="25">J44*L44</f>
        <v>#DIV/0!</v>
      </c>
      <c r="O44" s="64">
        <f>(K44*D44)+((K44*E44)*($D$19+1))+(((K44*F44)*($D$19+1))*($D$19+1))+((((K44*G44)*($D$19+1))*($D$19+1))*($D$19+1))+(((((K44*H44)*($D$19+1))*($D$19+1))*($D$19+1))*($D$19+1))+((((((K44*I44)*($D$19+1))*($D$19+1))*($D$19+1))*($D$19+1))*($D$19+1))</f>
        <v>0</v>
      </c>
      <c r="P44" s="65" t="e">
        <f t="shared" si="19"/>
        <v>#DIV/0!</v>
      </c>
      <c r="Q44" s="91"/>
      <c r="R44" s="517">
        <f t="shared" ref="R44:R46" si="26">IFERROR(P44/J44,0)</f>
        <v>0</v>
      </c>
      <c r="S44" s="50"/>
    </row>
    <row r="45" spans="1:19" x14ac:dyDescent="0.3">
      <c r="A45" s="150"/>
      <c r="B45" s="592"/>
      <c r="C45" s="593"/>
      <c r="D45" s="594"/>
      <c r="E45" s="595"/>
      <c r="F45" s="595"/>
      <c r="G45" s="595"/>
      <c r="H45" s="595"/>
      <c r="I45" s="595"/>
      <c r="J45" s="136">
        <f t="shared" si="21"/>
        <v>0</v>
      </c>
      <c r="K45" s="141">
        <f t="shared" si="22"/>
        <v>0</v>
      </c>
      <c r="L45" s="142" t="e">
        <f t="shared" si="23"/>
        <v>#DIV/0!</v>
      </c>
      <c r="M45" s="62">
        <f t="shared" si="24"/>
        <v>0</v>
      </c>
      <c r="N45" s="63" t="e">
        <f t="shared" si="25"/>
        <v>#DIV/0!</v>
      </c>
      <c r="O45" s="64">
        <f>(K45*D45)+((K45*E45)*($D$19+1))+(((K45*F45)*($D$19+1))*($D$19+1))+((((K45*G45)*($D$19+1))*($D$19+1))*($D$19+1))+(((((K45*H45)*($D$19+1))*($D$19+1))*($D$19+1))*($D$19+1))+((((((K45*I45)*($D$19+1))*($D$19+1))*($D$19+1))*($D$19+1))*($D$19+1))</f>
        <v>0</v>
      </c>
      <c r="P45" s="65" t="e">
        <f t="shared" si="19"/>
        <v>#DIV/0!</v>
      </c>
      <c r="Q45" s="91"/>
      <c r="R45" s="517">
        <f t="shared" si="26"/>
        <v>0</v>
      </c>
      <c r="S45" s="143"/>
    </row>
    <row r="46" spans="1:19" hidden="1" outlineLevel="1" x14ac:dyDescent="0.3">
      <c r="A46" s="150"/>
      <c r="B46" s="592"/>
      <c r="C46" s="593"/>
      <c r="D46" s="594"/>
      <c r="E46" s="595"/>
      <c r="F46" s="595"/>
      <c r="G46" s="595"/>
      <c r="H46" s="595"/>
      <c r="I46" s="595"/>
      <c r="J46" s="136">
        <f t="shared" si="21"/>
        <v>0</v>
      </c>
      <c r="K46" s="141">
        <f t="shared" si="22"/>
        <v>0</v>
      </c>
      <c r="L46" s="142" t="e">
        <f t="shared" si="23"/>
        <v>#DIV/0!</v>
      </c>
      <c r="M46" s="62">
        <f t="shared" si="24"/>
        <v>0</v>
      </c>
      <c r="N46" s="63" t="e">
        <f t="shared" si="25"/>
        <v>#DIV/0!</v>
      </c>
      <c r="O46" s="64">
        <f>(K46*D46)+((K46*E46)*($D$19+1))+(((K46*F46)*($D$19+1))*($D$19+1))+((((K46*G46)*($D$19+1))*($D$19+1))*($D$19+1))+(((((K46*H46)*($D$19+1))*($D$19+1))*($D$19+1))*($D$19+1))+((((((K46*I46)*($D$19+1))*($D$19+1))*($D$19+1))*($D$19+1))*($D$19+1))</f>
        <v>0</v>
      </c>
      <c r="P46" s="65" t="e">
        <f t="shared" si="19"/>
        <v>#DIV/0!</v>
      </c>
      <c r="Q46" s="91"/>
      <c r="R46" s="517">
        <f t="shared" si="26"/>
        <v>0</v>
      </c>
      <c r="S46" s="143"/>
    </row>
    <row r="47" spans="1:19" hidden="1" outlineLevel="1" x14ac:dyDescent="0.3">
      <c r="A47" s="150"/>
      <c r="B47" s="592"/>
      <c r="C47" s="593"/>
      <c r="D47" s="594"/>
      <c r="E47" s="595"/>
      <c r="F47" s="595"/>
      <c r="G47" s="595"/>
      <c r="H47" s="595"/>
      <c r="I47" s="595"/>
      <c r="J47" s="136">
        <f t="shared" si="18"/>
        <v>0</v>
      </c>
      <c r="K47" s="141">
        <f>C47*(1+($D$18))</f>
        <v>0</v>
      </c>
      <c r="L47" s="142" t="e">
        <f>K47/$D$17</f>
        <v>#DIV/0!</v>
      </c>
      <c r="M47" s="62">
        <f>J47*K47</f>
        <v>0</v>
      </c>
      <c r="N47" s="63" t="e">
        <f>J47*L47</f>
        <v>#DIV/0!</v>
      </c>
      <c r="O47" s="64">
        <f>(K47*D47)+((K47*E47)*($D$19+1))+(((K47*F47)*($D$19+1))*($D$19+1))+((((K47*G47)*($D$19+1))*($D$19+1))*($D$19+1))+(((((K47*H47)*($D$19+1))*($D$19+1))*($D$19+1))*($D$19+1))+((((((K47*I47)*($D$19+1))*($D$19+1))*($D$19+1))*($D$19+1))*($D$19+1))</f>
        <v>0</v>
      </c>
      <c r="P47" s="65" t="e">
        <f t="shared" si="19"/>
        <v>#DIV/0!</v>
      </c>
      <c r="Q47" s="91"/>
      <c r="R47" s="517">
        <f t="shared" si="20"/>
        <v>0</v>
      </c>
      <c r="S47" s="144"/>
    </row>
    <row r="48" spans="1:19" hidden="1" outlineLevel="1" x14ac:dyDescent="0.3">
      <c r="A48" s="150"/>
      <c r="B48" s="592"/>
      <c r="C48" s="593"/>
      <c r="D48" s="594"/>
      <c r="E48" s="595"/>
      <c r="F48" s="595"/>
      <c r="G48" s="595"/>
      <c r="H48" s="595"/>
      <c r="I48" s="595"/>
      <c r="J48" s="136">
        <f t="shared" si="18"/>
        <v>0</v>
      </c>
      <c r="K48" s="141">
        <f>C48*(1+($D$18))</f>
        <v>0</v>
      </c>
      <c r="L48" s="142" t="e">
        <f>K48/$D$17</f>
        <v>#DIV/0!</v>
      </c>
      <c r="M48" s="62">
        <f>J48*K48</f>
        <v>0</v>
      </c>
      <c r="N48" s="63" t="e">
        <f>J48*L48</f>
        <v>#DIV/0!</v>
      </c>
      <c r="O48" s="64">
        <f t="shared" ref="O48" si="27">(K48*D48)+((K48*E48)*1.03)+(((K48*F48)*1.03)*1.03)+((((K48*G48)*1.03)*1.03)*1.03)+(((((K48*H48)*1.03)*1.03)*1.03)*1.03)+((((((K48*I48)*1.03)*1.03)*1.03)*1.03)*1.03)</f>
        <v>0</v>
      </c>
      <c r="P48" s="65" t="e">
        <f t="shared" si="19"/>
        <v>#DIV/0!</v>
      </c>
      <c r="Q48" s="91"/>
      <c r="R48" s="517">
        <f t="shared" si="20"/>
        <v>0</v>
      </c>
      <c r="S48" s="44"/>
    </row>
    <row r="49" spans="1:19" collapsed="1" x14ac:dyDescent="0.3">
      <c r="A49" s="150"/>
      <c r="B49" s="797" t="s">
        <v>74</v>
      </c>
      <c r="C49" s="796">
        <f t="shared" ref="C49:J49" si="28">SUM(C51:C55)</f>
        <v>0</v>
      </c>
      <c r="D49" s="780">
        <f t="shared" si="28"/>
        <v>0</v>
      </c>
      <c r="E49" s="773">
        <f t="shared" si="28"/>
        <v>0</v>
      </c>
      <c r="F49" s="773">
        <f t="shared" si="28"/>
        <v>0</v>
      </c>
      <c r="G49" s="773">
        <f t="shared" si="28"/>
        <v>0</v>
      </c>
      <c r="H49" s="773">
        <f t="shared" si="28"/>
        <v>0</v>
      </c>
      <c r="I49" s="773">
        <f t="shared" si="28"/>
        <v>0</v>
      </c>
      <c r="J49" s="777">
        <f t="shared" si="28"/>
        <v>0</v>
      </c>
      <c r="K49" s="137"/>
      <c r="L49" s="138"/>
      <c r="M49" s="44"/>
      <c r="N49" s="44"/>
      <c r="O49" s="772">
        <f>SUM(O51:O55)</f>
        <v>0</v>
      </c>
      <c r="P49" s="769" t="e">
        <f>SUM(P51:P55)</f>
        <v>#DIV/0!</v>
      </c>
      <c r="Q49" s="91"/>
      <c r="R49" s="766">
        <f>IFERROR(P49/J49,0)</f>
        <v>0</v>
      </c>
      <c r="S49" s="143"/>
    </row>
    <row r="50" spans="1:19" x14ac:dyDescent="0.3">
      <c r="A50" s="150"/>
      <c r="B50" s="793"/>
      <c r="C50" s="795"/>
      <c r="D50" s="781"/>
      <c r="E50" s="774"/>
      <c r="F50" s="774"/>
      <c r="G50" s="774"/>
      <c r="H50" s="774"/>
      <c r="I50" s="774"/>
      <c r="J50" s="776"/>
      <c r="K50" s="139">
        <f t="shared" ref="K50:N50" si="29">SUM(K51:K55)</f>
        <v>0</v>
      </c>
      <c r="L50" s="140" t="e">
        <f t="shared" si="29"/>
        <v>#DIV/0!</v>
      </c>
      <c r="M50" s="60">
        <f t="shared" si="29"/>
        <v>0</v>
      </c>
      <c r="N50" s="60" t="e">
        <f t="shared" si="29"/>
        <v>#DIV/0!</v>
      </c>
      <c r="O50" s="771"/>
      <c r="P50" s="768"/>
      <c r="Q50" s="91"/>
      <c r="R50" s="765"/>
      <c r="S50" s="143"/>
    </row>
    <row r="51" spans="1:19" s="47" customFormat="1" x14ac:dyDescent="0.3">
      <c r="A51" s="150"/>
      <c r="B51" s="592"/>
      <c r="C51" s="593"/>
      <c r="D51" s="594"/>
      <c r="E51" s="595"/>
      <c r="F51" s="595"/>
      <c r="G51" s="595"/>
      <c r="H51" s="595"/>
      <c r="I51" s="595"/>
      <c r="J51" s="136">
        <f t="shared" ref="J51:J55" si="30">D51+E51+F51+G51+H51+I51</f>
        <v>0</v>
      </c>
      <c r="K51" s="141">
        <f>C51*(1+($D$18))</f>
        <v>0</v>
      </c>
      <c r="L51" s="142" t="e">
        <f>K51/$D$17</f>
        <v>#DIV/0!</v>
      </c>
      <c r="M51" s="62">
        <f>J51*K51</f>
        <v>0</v>
      </c>
      <c r="N51" s="63" t="e">
        <f>J51*L51</f>
        <v>#DIV/0!</v>
      </c>
      <c r="O51" s="64">
        <f>(K51*D51)+((K51*E51)*($D$19+1))+(((K51*F51)*($D$19+1))*($D$19+1))+((((K51*G51)*($D$19+1))*($D$19+1))*($D$19+1))+(((((K51*H51)*($D$19+1))*($D$19+1))*($D$19+1))*($D$19+1))+((((((K51*I51)*($D$19+1))*($D$19+1))*($D$19+1))*($D$19+1))*($D$19+1))</f>
        <v>0</v>
      </c>
      <c r="P51" s="65" t="e">
        <f>(L51*D51)+((L51*E51)*($D$19+1))+(((L51*F51)*($D$19+1))*($D$19+1))+((((L51*G51)*($D$19+1))*($D$19+1))*($D$19+1))+(((((L51*H51)*($D$19+1))*($D$19+1))*($D$19+1))*($D$19+1))+((((((L51*I51)*($D$19+1))*($D$19+1))*($D$19+1))*($D$19+1))*($D$19+1))</f>
        <v>#DIV/0!</v>
      </c>
      <c r="Q51" s="91"/>
      <c r="R51" s="517">
        <f t="shared" ref="R51:R55" si="31">IFERROR(P51/J51,0)</f>
        <v>0</v>
      </c>
      <c r="S51" s="250"/>
    </row>
    <row r="52" spans="1:19" x14ac:dyDescent="0.3">
      <c r="A52" s="144"/>
      <c r="B52" s="592"/>
      <c r="C52" s="593"/>
      <c r="D52" s="594"/>
      <c r="E52" s="595"/>
      <c r="F52" s="595"/>
      <c r="G52" s="595"/>
      <c r="H52" s="595"/>
      <c r="I52" s="595"/>
      <c r="J52" s="136">
        <f t="shared" si="30"/>
        <v>0</v>
      </c>
      <c r="K52" s="141">
        <f>C52*(1+($D$18))</f>
        <v>0</v>
      </c>
      <c r="L52" s="142" t="e">
        <f>K52/$D$17</f>
        <v>#DIV/0!</v>
      </c>
      <c r="M52" s="62">
        <f>J52*K52</f>
        <v>0</v>
      </c>
      <c r="N52" s="63" t="e">
        <f>J52*L52</f>
        <v>#DIV/0!</v>
      </c>
      <c r="O52" s="64">
        <f>(K52*D52)+((K52*E52)*($D$19+1))+(((K52*F52)*($D$19+1))*($D$19+1))+((((K52*G52)*($D$19+1))*($D$19+1))*($D$19+1))+(((((K52*H52)*($D$19+1))*($D$19+1))*($D$19+1))*($D$19+1))+((((((K52*I52)*($D$19+1))*($D$19+1))*($D$19+1))*($D$19+1))*($D$19+1))</f>
        <v>0</v>
      </c>
      <c r="P52" s="65" t="e">
        <f>(L52*D52)+((L52*E52)*($D$19+1))+(((L52*F52)*($D$19+1))*($D$19+1))+((((L52*G52)*($D$19+1))*($D$19+1))*($D$19+1))+(((((L52*H52)*($D$19+1))*($D$19+1))*($D$19+1))*($D$19+1))+((((((L52*I52)*($D$19+1))*($D$19+1))*($D$19+1))*($D$19+1))*($D$19+1))</f>
        <v>#DIV/0!</v>
      </c>
      <c r="Q52" s="91"/>
      <c r="R52" s="517">
        <f t="shared" si="31"/>
        <v>0</v>
      </c>
      <c r="S52" s="250"/>
    </row>
    <row r="53" spans="1:19" x14ac:dyDescent="0.3">
      <c r="A53" s="144"/>
      <c r="B53" s="592"/>
      <c r="C53" s="593"/>
      <c r="D53" s="594"/>
      <c r="E53" s="595"/>
      <c r="F53" s="595"/>
      <c r="G53" s="595"/>
      <c r="H53" s="595"/>
      <c r="I53" s="595"/>
      <c r="J53" s="136">
        <f t="shared" si="30"/>
        <v>0</v>
      </c>
      <c r="K53" s="141">
        <f>C53*(1+($D$18))</f>
        <v>0</v>
      </c>
      <c r="L53" s="142" t="e">
        <f>K53/$D$17</f>
        <v>#DIV/0!</v>
      </c>
      <c r="M53" s="62">
        <f>J53*K53</f>
        <v>0</v>
      </c>
      <c r="N53" s="63" t="e">
        <f>J53*L53</f>
        <v>#DIV/0!</v>
      </c>
      <c r="O53" s="64">
        <f>(K53*D53)+((K53*E53)*($D$19+1))+(((K53*F53)*($D$19+1))*($D$19+1))+((((K53*G53)*($D$19+1))*($D$19+1))*($D$19+1))+(((((K53*H53)*($D$19+1))*($D$19+1))*($D$19+1))*($D$19+1))+((((((K53*I53)*($D$19+1))*($D$19+1))*($D$19+1))*($D$19+1))*($D$19+1))</f>
        <v>0</v>
      </c>
      <c r="P53" s="65" t="e">
        <f>(L53*D53)+((L53*E53)*($D$19+1))+(((L53*F53)*($D$19+1))*($D$19+1))+((((L53*G53)*($D$19+1))*($D$19+1))*($D$19+1))+(((((L53*H53)*($D$19+1))*($D$19+1))*($D$19+1))*($D$19+1))+((((((L53*I53)*($D$19+1))*($D$19+1))*($D$19+1))*($D$19+1))*($D$19+1))</f>
        <v>#DIV/0!</v>
      </c>
      <c r="Q53" s="91"/>
      <c r="R53" s="517">
        <f t="shared" si="31"/>
        <v>0</v>
      </c>
      <c r="S53" s="250"/>
    </row>
    <row r="54" spans="1:19" x14ac:dyDescent="0.3">
      <c r="A54" s="150"/>
      <c r="B54" s="592"/>
      <c r="C54" s="593"/>
      <c r="D54" s="594"/>
      <c r="E54" s="595"/>
      <c r="F54" s="595"/>
      <c r="G54" s="595"/>
      <c r="H54" s="595"/>
      <c r="I54" s="595"/>
      <c r="J54" s="136">
        <f t="shared" si="30"/>
        <v>0</v>
      </c>
      <c r="K54" s="141">
        <f>C54*(1+($D$18))</f>
        <v>0</v>
      </c>
      <c r="L54" s="142" t="e">
        <f>K54/$D$17</f>
        <v>#DIV/0!</v>
      </c>
      <c r="M54" s="62">
        <f>J54*K54</f>
        <v>0</v>
      </c>
      <c r="N54" s="63" t="e">
        <f>J54*L54</f>
        <v>#DIV/0!</v>
      </c>
      <c r="O54" s="64">
        <f>(K54*D54)+((K54*E54)*($D$19+1))+(((K54*F54)*($D$19+1))*($D$19+1))+((((K54*G54)*($D$19+1))*($D$19+1))*($D$19+1))+(((((K54*H54)*($D$19+1))*($D$19+1))*($D$19+1))*($D$19+1))+((((((K54*I54)*($D$19+1))*($D$19+1))*($D$19+1))*($D$19+1))*($D$19+1))</f>
        <v>0</v>
      </c>
      <c r="P54" s="65" t="e">
        <f>(L54*D54)+((L54*E54)*($D$19+1))+(((L54*F54)*($D$19+1))*($D$19+1))+((((L54*G54)*($D$19+1))*($D$19+1))*($D$19+1))+(((((L54*H54)*($D$19+1))*($D$19+1))*($D$19+1))*($D$19+1))+((((((L54*I54)*($D$19+1))*($D$19+1))*($D$19+1))*($D$19+1))*($D$19+1))</f>
        <v>#DIV/0!</v>
      </c>
      <c r="Q54" s="91"/>
      <c r="R54" s="517">
        <f t="shared" si="31"/>
        <v>0</v>
      </c>
      <c r="S54" s="250"/>
    </row>
    <row r="55" spans="1:19" x14ac:dyDescent="0.3">
      <c r="A55" s="150"/>
      <c r="B55" s="592"/>
      <c r="C55" s="593"/>
      <c r="D55" s="594"/>
      <c r="E55" s="595"/>
      <c r="F55" s="595"/>
      <c r="G55" s="595"/>
      <c r="H55" s="595"/>
      <c r="I55" s="595"/>
      <c r="J55" s="136">
        <f t="shared" si="30"/>
        <v>0</v>
      </c>
      <c r="K55" s="141">
        <f>C55*(1+($D$18))</f>
        <v>0</v>
      </c>
      <c r="L55" s="142" t="e">
        <f>K55/$D$17</f>
        <v>#DIV/0!</v>
      </c>
      <c r="M55" s="62">
        <f>J55*K55</f>
        <v>0</v>
      </c>
      <c r="N55" s="63" t="e">
        <f>J55*L55</f>
        <v>#DIV/0!</v>
      </c>
      <c r="O55" s="64">
        <f>(K55*D55)+((K55*E55)*($D$19+1))+(((K55*F55)*($D$19+1))*($D$19+1))+((((K55*G55)*($D$19+1))*($D$19+1))*($D$19+1))+(((((K55*H55)*($D$19+1))*($D$19+1))*($D$19+1))*($D$19+1))+((((((K55*I55)*($D$19+1))*($D$19+1))*($D$19+1))*($D$19+1))*($D$19+1))</f>
        <v>0</v>
      </c>
      <c r="P55" s="65" t="e">
        <f>(L55*D55)+((L55*E55)*($D$19+1))+(((L55*F55)*($D$19+1))*($D$19+1))+((((L55*G55)*($D$19+1))*($D$19+1))*($D$19+1))+(((((L55*H55)*($D$19+1))*($D$19+1))*($D$19+1))*($D$19+1))+((((((L55*I55)*($D$19+1))*($D$19+1))*($D$19+1))*($D$19+1))*($D$19+1))</f>
        <v>#DIV/0!</v>
      </c>
      <c r="Q55" s="91"/>
      <c r="R55" s="517">
        <f t="shared" si="31"/>
        <v>0</v>
      </c>
      <c r="S55" s="144"/>
    </row>
    <row r="56" spans="1:19" ht="13.5" thickBot="1" x14ac:dyDescent="0.35">
      <c r="A56" s="150"/>
      <c r="B56" s="516"/>
      <c r="C56" s="53"/>
      <c r="D56" s="66"/>
      <c r="E56" s="67"/>
      <c r="F56" s="54"/>
      <c r="G56" s="67"/>
      <c r="H56" s="54"/>
      <c r="I56" s="67"/>
      <c r="J56" s="54"/>
      <c r="K56" s="137"/>
      <c r="L56" s="138"/>
      <c r="M56" s="44"/>
      <c r="N56" s="44"/>
      <c r="O56" s="58"/>
      <c r="P56" s="59"/>
      <c r="Q56" s="91"/>
      <c r="R56" s="518"/>
      <c r="S56" s="144"/>
    </row>
    <row r="57" spans="1:19" ht="14" thickTop="1" thickBot="1" x14ac:dyDescent="0.35">
      <c r="A57" s="150"/>
      <c r="B57" s="653" t="s">
        <v>75</v>
      </c>
      <c r="C57" s="654">
        <f>C23+C26+C33+C41+C49</f>
        <v>0</v>
      </c>
      <c r="D57" s="655">
        <f>D23+D26+D33+D41+D49</f>
        <v>0</v>
      </c>
      <c r="E57" s="656">
        <f>E23+E26+E33+E41+E49</f>
        <v>0</v>
      </c>
      <c r="F57" s="657">
        <f>F24+F27+F34+F42+F50</f>
        <v>0</v>
      </c>
      <c r="G57" s="656">
        <f>G24+G27+G34+G42+G50</f>
        <v>0</v>
      </c>
      <c r="H57" s="657">
        <f>H24+H27+H34+H42+H50</f>
        <v>0</v>
      </c>
      <c r="I57" s="656">
        <f>I24+I27+I34+I42+I50</f>
        <v>0</v>
      </c>
      <c r="J57" s="657">
        <f>J23+J26+J33+J41+J49</f>
        <v>0</v>
      </c>
      <c r="K57" s="658">
        <f>K24+K27+K34+K42+K50</f>
        <v>0</v>
      </c>
      <c r="L57" s="659" t="e">
        <f>L24+L27+L34+L42+L50</f>
        <v>#DIV/0!</v>
      </c>
      <c r="M57" s="660">
        <f>M24+M27+M34+M42+M50</f>
        <v>0</v>
      </c>
      <c r="N57" s="661" t="e">
        <f>N24+N27+N34+N42+N50</f>
        <v>#DIV/0!</v>
      </c>
      <c r="O57" s="662">
        <f>O23+O26+O33+O41+O49</f>
        <v>0</v>
      </c>
      <c r="P57" s="663" t="e">
        <f>P23+P26+P33+P41+P49</f>
        <v>#DIV/0!</v>
      </c>
      <c r="Q57" s="91"/>
      <c r="R57" s="652">
        <f>IFERROR(P57/J57,0)</f>
        <v>0</v>
      </c>
      <c r="S57" s="144"/>
    </row>
    <row r="58" spans="1:19" ht="13.5" thickTop="1" x14ac:dyDescent="0.3">
      <c r="A58" s="150"/>
      <c r="B58" s="275"/>
      <c r="C58" s="162"/>
      <c r="D58" s="162"/>
      <c r="E58" s="162"/>
      <c r="F58" s="162"/>
      <c r="G58" s="162"/>
      <c r="H58" s="162"/>
      <c r="I58" s="162"/>
      <c r="J58" s="251"/>
      <c r="K58" s="251"/>
      <c r="L58" s="251"/>
      <c r="M58" s="251"/>
      <c r="N58" s="251"/>
      <c r="O58" s="162"/>
      <c r="P58" s="162"/>
      <c r="Q58" s="156"/>
      <c r="R58" s="539"/>
      <c r="S58" s="144"/>
    </row>
    <row r="59" spans="1:19" x14ac:dyDescent="0.3">
      <c r="A59" s="150"/>
      <c r="B59" s="222"/>
      <c r="C59" s="156"/>
      <c r="D59" s="156"/>
      <c r="E59" s="156"/>
      <c r="F59" s="156"/>
      <c r="G59" s="156"/>
      <c r="H59" s="567"/>
      <c r="I59" s="567"/>
      <c r="J59" s="568"/>
      <c r="K59" s="568"/>
      <c r="L59" s="568"/>
      <c r="M59" s="568"/>
      <c r="N59" s="568"/>
      <c r="O59" s="567"/>
      <c r="P59" s="567"/>
      <c r="Q59" s="567"/>
      <c r="R59" s="569"/>
      <c r="S59" s="144"/>
    </row>
    <row r="60" spans="1:19" ht="19" thickBot="1" x14ac:dyDescent="0.5">
      <c r="A60" s="144"/>
      <c r="B60" s="255" t="s">
        <v>76</v>
      </c>
      <c r="C60" s="92"/>
      <c r="D60" s="92"/>
      <c r="E60" s="92"/>
      <c r="F60" s="88"/>
      <c r="G60" s="88"/>
      <c r="H60" s="567"/>
      <c r="I60" s="680"/>
      <c r="J60" s="681"/>
      <c r="O60" s="682"/>
      <c r="P60" s="571"/>
      <c r="Q60" s="571"/>
      <c r="R60" s="572"/>
      <c r="S60" s="144"/>
    </row>
    <row r="61" spans="1:19" ht="27" thickTop="1" thickBot="1" x14ac:dyDescent="0.35">
      <c r="A61" s="144"/>
      <c r="B61" s="816" t="s">
        <v>77</v>
      </c>
      <c r="C61" s="817"/>
      <c r="D61" s="817"/>
      <c r="E61" s="633" t="s">
        <v>78</v>
      </c>
      <c r="F61" s="634" t="s">
        <v>79</v>
      </c>
      <c r="G61" s="635" t="s">
        <v>80</v>
      </c>
      <c r="H61" s="678"/>
      <c r="I61" s="684" t="s">
        <v>233</v>
      </c>
      <c r="J61" s="684"/>
      <c r="K61" s="684"/>
      <c r="L61" s="684"/>
      <c r="M61" s="684"/>
      <c r="N61" s="684"/>
      <c r="O61" s="684"/>
      <c r="P61" s="684"/>
      <c r="Q61" s="684"/>
      <c r="R61" s="686"/>
      <c r="S61" s="144"/>
    </row>
    <row r="62" spans="1:19" ht="13.5" thickTop="1" x14ac:dyDescent="0.3">
      <c r="A62" s="144"/>
      <c r="B62" s="810"/>
      <c r="C62" s="815"/>
      <c r="D62" s="815"/>
      <c r="E62" s="596"/>
      <c r="F62" s="68">
        <f>SUM(E62)</f>
        <v>0</v>
      </c>
      <c r="G62" s="69" t="e">
        <f>F62/$D$17</f>
        <v>#DIV/0!</v>
      </c>
      <c r="H62" s="679"/>
      <c r="I62" s="684"/>
      <c r="J62" s="684"/>
      <c r="K62" s="684"/>
      <c r="L62" s="684"/>
      <c r="M62" s="684"/>
      <c r="N62" s="684"/>
      <c r="O62" s="684"/>
      <c r="P62" s="684"/>
      <c r="Q62" s="684"/>
      <c r="R62" s="686"/>
      <c r="S62" s="144"/>
    </row>
    <row r="63" spans="1:19" x14ac:dyDescent="0.3">
      <c r="A63" s="44"/>
      <c r="B63" s="804"/>
      <c r="C63" s="805"/>
      <c r="D63" s="805"/>
      <c r="E63" s="597"/>
      <c r="F63" s="70">
        <f t="shared" ref="F63:F65" si="32">SUM(E63)</f>
        <v>0</v>
      </c>
      <c r="G63" s="71" t="e">
        <f>F63/$D$17</f>
        <v>#DIV/0!</v>
      </c>
      <c r="H63" s="679"/>
      <c r="I63" s="684"/>
      <c r="J63" s="684"/>
      <c r="K63" s="684"/>
      <c r="L63" s="684"/>
      <c r="M63" s="684"/>
      <c r="N63" s="684"/>
      <c r="O63" s="684"/>
      <c r="P63" s="684"/>
      <c r="Q63" s="684"/>
      <c r="R63" s="686"/>
      <c r="S63" s="144"/>
    </row>
    <row r="64" spans="1:19" x14ac:dyDescent="0.3">
      <c r="A64" s="150"/>
      <c r="B64" s="804"/>
      <c r="C64" s="805"/>
      <c r="D64" s="805"/>
      <c r="E64" s="597"/>
      <c r="F64" s="70">
        <f t="shared" si="32"/>
        <v>0</v>
      </c>
      <c r="G64" s="71" t="e">
        <f>F64/$D$17</f>
        <v>#DIV/0!</v>
      </c>
      <c r="H64" s="679"/>
      <c r="I64" s="684"/>
      <c r="J64" s="684"/>
      <c r="K64" s="684"/>
      <c r="L64" s="684"/>
      <c r="M64" s="684"/>
      <c r="N64" s="684"/>
      <c r="O64" s="684"/>
      <c r="P64" s="684"/>
      <c r="Q64" s="684"/>
      <c r="R64" s="686"/>
      <c r="S64" s="144"/>
    </row>
    <row r="65" spans="1:19" ht="13.5" thickBot="1" x14ac:dyDescent="0.35">
      <c r="A65" s="150"/>
      <c r="B65" s="806"/>
      <c r="C65" s="807"/>
      <c r="D65" s="807"/>
      <c r="E65" s="598"/>
      <c r="F65" s="72">
        <f t="shared" si="32"/>
        <v>0</v>
      </c>
      <c r="G65" s="73" t="e">
        <f>F65/$D$17</f>
        <v>#DIV/0!</v>
      </c>
      <c r="H65" s="679"/>
      <c r="I65" s="684"/>
      <c r="J65" s="684"/>
      <c r="K65" s="684"/>
      <c r="L65" s="684"/>
      <c r="M65" s="684"/>
      <c r="N65" s="684"/>
      <c r="O65" s="684"/>
      <c r="P65" s="684"/>
      <c r="Q65" s="684"/>
      <c r="R65" s="686"/>
      <c r="S65" s="144"/>
    </row>
    <row r="66" spans="1:19" ht="14" thickTop="1" thickBot="1" x14ac:dyDescent="0.35">
      <c r="A66" s="150"/>
      <c r="B66" s="412"/>
      <c r="C66" s="182"/>
      <c r="D66" s="93"/>
      <c r="E66" s="45" t="s">
        <v>81</v>
      </c>
      <c r="F66" s="631">
        <f t="shared" ref="F66" si="33">SUM(F62:F65)</f>
        <v>0</v>
      </c>
      <c r="G66" s="632" t="e">
        <f>SUM(G62:G65)</f>
        <v>#DIV/0!</v>
      </c>
      <c r="H66" s="573"/>
      <c r="I66" s="576"/>
      <c r="J66" s="576"/>
      <c r="K66" s="576"/>
      <c r="L66" s="576"/>
      <c r="M66" s="576"/>
      <c r="N66" s="576"/>
      <c r="O66" s="576"/>
      <c r="P66" s="576"/>
      <c r="Q66" s="576"/>
      <c r="R66" s="683"/>
      <c r="S66" s="144"/>
    </row>
    <row r="67" spans="1:19" ht="19" thickTop="1" x14ac:dyDescent="0.45">
      <c r="A67" s="150"/>
      <c r="B67" s="257"/>
      <c r="C67" s="205"/>
      <c r="D67" s="91"/>
      <c r="E67" s="198"/>
      <c r="F67" s="185"/>
      <c r="G67" s="185"/>
      <c r="H67" s="570"/>
      <c r="I67" s="570"/>
      <c r="J67" s="570"/>
      <c r="K67" s="570"/>
      <c r="L67" s="570"/>
      <c r="M67" s="570"/>
      <c r="N67" s="570"/>
      <c r="O67" s="570"/>
      <c r="P67" s="570"/>
      <c r="Q67" s="570"/>
      <c r="R67" s="569"/>
      <c r="S67" s="144"/>
    </row>
    <row r="68" spans="1:19" ht="18.5" x14ac:dyDescent="0.45">
      <c r="A68" s="150"/>
      <c r="B68" s="414" t="s">
        <v>82</v>
      </c>
      <c r="C68" s="94"/>
      <c r="D68" s="156"/>
      <c r="E68" s="198"/>
      <c r="F68" s="248"/>
      <c r="G68" s="194"/>
      <c r="H68" s="570"/>
      <c r="I68" s="570"/>
      <c r="J68" s="570"/>
      <c r="K68" s="570"/>
      <c r="L68" s="570"/>
      <c r="M68" s="570"/>
      <c r="N68" s="570"/>
      <c r="O68" s="570"/>
      <c r="P68" s="570"/>
      <c r="Q68" s="570"/>
      <c r="R68" s="569"/>
      <c r="S68" s="144"/>
    </row>
    <row r="69" spans="1:19" ht="13.5" thickBot="1" x14ac:dyDescent="0.35">
      <c r="A69" s="150"/>
      <c r="B69" s="258" t="s">
        <v>12</v>
      </c>
      <c r="C69" s="413"/>
      <c r="D69" s="80"/>
      <c r="E69" s="184"/>
      <c r="F69" s="96"/>
      <c r="G69" s="96"/>
      <c r="H69" s="570"/>
      <c r="I69" s="681"/>
      <c r="J69" s="681"/>
      <c r="K69" s="681"/>
      <c r="L69" s="681"/>
      <c r="M69" s="681"/>
      <c r="N69" s="681"/>
      <c r="O69" s="681"/>
      <c r="P69" s="681"/>
      <c r="Q69" s="681"/>
      <c r="R69" s="687"/>
      <c r="S69" s="144"/>
    </row>
    <row r="70" spans="1:19" ht="27" thickTop="1" thickBot="1" x14ac:dyDescent="0.35">
      <c r="A70" s="150"/>
      <c r="B70" s="648" t="s">
        <v>77</v>
      </c>
      <c r="C70" s="649" t="s">
        <v>83</v>
      </c>
      <c r="D70" s="649" t="s">
        <v>84</v>
      </c>
      <c r="E70" s="649" t="s">
        <v>85</v>
      </c>
      <c r="F70" s="650" t="s">
        <v>79</v>
      </c>
      <c r="G70" s="651" t="s">
        <v>80</v>
      </c>
      <c r="H70" s="679"/>
      <c r="I70" s="684" t="s">
        <v>233</v>
      </c>
      <c r="J70" s="684"/>
      <c r="K70" s="684"/>
      <c r="L70" s="684"/>
      <c r="M70" s="684"/>
      <c r="N70" s="684"/>
      <c r="O70" s="684"/>
      <c r="P70" s="684"/>
      <c r="Q70" s="684"/>
      <c r="R70" s="686"/>
      <c r="S70" s="144"/>
    </row>
    <row r="71" spans="1:19" ht="13.5" thickTop="1" x14ac:dyDescent="0.3">
      <c r="A71" s="150"/>
      <c r="B71" s="599"/>
      <c r="C71" s="600"/>
      <c r="D71" s="600"/>
      <c r="E71" s="601"/>
      <c r="F71" s="74">
        <f>SUM(C71*D71*E71)</f>
        <v>0</v>
      </c>
      <c r="G71" s="97" t="e">
        <f>F71/$D$17</f>
        <v>#DIV/0!</v>
      </c>
      <c r="H71" s="679"/>
      <c r="I71" s="684"/>
      <c r="J71" s="684"/>
      <c r="K71" s="684"/>
      <c r="L71" s="684"/>
      <c r="M71" s="684"/>
      <c r="N71" s="684"/>
      <c r="O71" s="684"/>
      <c r="P71" s="684"/>
      <c r="Q71" s="684"/>
      <c r="R71" s="686"/>
      <c r="S71" s="144"/>
    </row>
    <row r="72" spans="1:19" x14ac:dyDescent="0.3">
      <c r="A72" s="150"/>
      <c r="B72" s="675"/>
      <c r="C72" s="676"/>
      <c r="D72" s="676"/>
      <c r="E72" s="677"/>
      <c r="F72" s="75">
        <f t="shared" ref="F72:F74" si="34">SUM(C72*D72*E72)</f>
        <v>0</v>
      </c>
      <c r="G72" s="98" t="e">
        <f t="shared" ref="G72:G74" si="35">F72/$D$17</f>
        <v>#DIV/0!</v>
      </c>
      <c r="H72" s="679"/>
      <c r="I72" s="684"/>
      <c r="J72" s="684"/>
      <c r="K72" s="684"/>
      <c r="L72" s="684"/>
      <c r="M72" s="684"/>
      <c r="N72" s="684"/>
      <c r="O72" s="684"/>
      <c r="P72" s="684"/>
      <c r="Q72" s="684"/>
      <c r="R72" s="686"/>
      <c r="S72" s="144"/>
    </row>
    <row r="73" spans="1:19" x14ac:dyDescent="0.3">
      <c r="A73" s="150"/>
      <c r="B73" s="675"/>
      <c r="C73" s="676"/>
      <c r="D73" s="676"/>
      <c r="E73" s="677"/>
      <c r="F73" s="75">
        <f t="shared" si="34"/>
        <v>0</v>
      </c>
      <c r="G73" s="98" t="e">
        <f t="shared" si="35"/>
        <v>#DIV/0!</v>
      </c>
      <c r="H73" s="679"/>
      <c r="I73" s="684"/>
      <c r="J73" s="684"/>
      <c r="K73" s="684"/>
      <c r="L73" s="684"/>
      <c r="M73" s="684"/>
      <c r="N73" s="684"/>
      <c r="O73" s="684"/>
      <c r="P73" s="684"/>
      <c r="Q73" s="684"/>
      <c r="R73" s="686"/>
      <c r="S73" s="144"/>
    </row>
    <row r="74" spans="1:19" ht="13.5" thickBot="1" x14ac:dyDescent="0.35">
      <c r="A74" s="150"/>
      <c r="B74" s="675"/>
      <c r="C74" s="676"/>
      <c r="D74" s="676"/>
      <c r="E74" s="677"/>
      <c r="F74" s="75">
        <f t="shared" si="34"/>
        <v>0</v>
      </c>
      <c r="G74" s="98" t="e">
        <f t="shared" si="35"/>
        <v>#DIV/0!</v>
      </c>
      <c r="H74" s="679"/>
      <c r="I74" s="684"/>
      <c r="J74" s="684"/>
      <c r="K74" s="684"/>
      <c r="L74" s="684"/>
      <c r="M74" s="684"/>
      <c r="N74" s="684"/>
      <c r="O74" s="684"/>
      <c r="P74" s="684"/>
      <c r="Q74" s="684"/>
      <c r="R74" s="686"/>
      <c r="S74" s="144"/>
    </row>
    <row r="75" spans="1:19" hidden="1" outlineLevel="1" x14ac:dyDescent="0.3">
      <c r="A75" s="150"/>
      <c r="B75" s="602"/>
      <c r="C75" s="603"/>
      <c r="D75" s="603"/>
      <c r="E75" s="604"/>
      <c r="F75" s="75">
        <f t="shared" ref="F75:F78" si="36">SUM(C75*D75*E75)</f>
        <v>0</v>
      </c>
      <c r="G75" s="98" t="e">
        <f>F75/$D$17</f>
        <v>#DIV/0!</v>
      </c>
      <c r="H75" s="679"/>
      <c r="I75" s="684"/>
      <c r="J75" s="684"/>
      <c r="K75" s="684"/>
      <c r="L75" s="684"/>
      <c r="M75" s="684"/>
      <c r="N75" s="684"/>
      <c r="O75" s="684"/>
      <c r="P75" s="684"/>
      <c r="Q75" s="684"/>
      <c r="R75" s="686"/>
      <c r="S75" s="144"/>
    </row>
    <row r="76" spans="1:19" hidden="1" outlineLevel="1" x14ac:dyDescent="0.3">
      <c r="A76" s="150"/>
      <c r="B76" s="602"/>
      <c r="C76" s="603"/>
      <c r="D76" s="603"/>
      <c r="E76" s="604"/>
      <c r="F76" s="75">
        <f t="shared" si="36"/>
        <v>0</v>
      </c>
      <c r="G76" s="98" t="e">
        <f>F76/$D$17</f>
        <v>#DIV/0!</v>
      </c>
      <c r="H76" s="679"/>
      <c r="I76" s="684"/>
      <c r="J76" s="684"/>
      <c r="K76" s="684"/>
      <c r="L76" s="684"/>
      <c r="M76" s="684"/>
      <c r="N76" s="684"/>
      <c r="O76" s="684"/>
      <c r="P76" s="684"/>
      <c r="Q76" s="684"/>
      <c r="R76" s="686"/>
      <c r="S76" s="144"/>
    </row>
    <row r="77" spans="1:19" hidden="1" outlineLevel="1" x14ac:dyDescent="0.3">
      <c r="A77" s="150"/>
      <c r="B77" s="602"/>
      <c r="C77" s="603"/>
      <c r="D77" s="603"/>
      <c r="E77" s="604"/>
      <c r="F77" s="75">
        <f t="shared" si="36"/>
        <v>0</v>
      </c>
      <c r="G77" s="98" t="e">
        <f>F77/$D$17</f>
        <v>#DIV/0!</v>
      </c>
      <c r="H77" s="679"/>
      <c r="I77" s="684"/>
      <c r="J77" s="684"/>
      <c r="K77" s="684"/>
      <c r="L77" s="684"/>
      <c r="M77" s="684"/>
      <c r="N77" s="684"/>
      <c r="O77" s="684"/>
      <c r="P77" s="684"/>
      <c r="Q77" s="684"/>
      <c r="R77" s="686"/>
      <c r="S77" s="144"/>
    </row>
    <row r="78" spans="1:19" ht="13.5" hidden="1" outlineLevel="1" thickBot="1" x14ac:dyDescent="0.35">
      <c r="A78" s="150"/>
      <c r="B78" s="605"/>
      <c r="C78" s="606"/>
      <c r="D78" s="606"/>
      <c r="E78" s="607"/>
      <c r="F78" s="76">
        <f t="shared" si="36"/>
        <v>0</v>
      </c>
      <c r="G78" s="99" t="e">
        <f>F78/$D$17</f>
        <v>#DIV/0!</v>
      </c>
      <c r="H78" s="679"/>
      <c r="I78" s="684"/>
      <c r="J78" s="684"/>
      <c r="K78" s="684"/>
      <c r="L78" s="684"/>
      <c r="M78" s="684"/>
      <c r="N78" s="684"/>
      <c r="O78" s="684"/>
      <c r="P78" s="684"/>
      <c r="Q78" s="684"/>
      <c r="R78" s="686"/>
      <c r="S78" s="144"/>
    </row>
    <row r="79" spans="1:19" ht="14" collapsed="1" thickTop="1" thickBot="1" x14ac:dyDescent="0.35">
      <c r="A79" s="150"/>
      <c r="B79" s="412"/>
      <c r="C79" s="100"/>
      <c r="D79" s="100"/>
      <c r="E79" s="183" t="s">
        <v>86</v>
      </c>
      <c r="F79" s="631">
        <f>SUM(F71:F78)</f>
        <v>0</v>
      </c>
      <c r="G79" s="632" t="e">
        <f>SUM(G71:G78)</f>
        <v>#DIV/0!</v>
      </c>
      <c r="H79" s="573"/>
      <c r="I79" s="576"/>
      <c r="J79" s="576"/>
      <c r="K79" s="576"/>
      <c r="L79" s="576"/>
      <c r="M79" s="576"/>
      <c r="N79" s="576"/>
      <c r="O79" s="576"/>
      <c r="P79" s="576"/>
      <c r="Q79" s="576"/>
      <c r="R79" s="683"/>
      <c r="S79" s="144"/>
    </row>
    <row r="80" spans="1:19" ht="13.5" thickTop="1" x14ac:dyDescent="0.3">
      <c r="A80" s="150"/>
      <c r="B80" s="252"/>
      <c r="C80" s="181"/>
      <c r="D80" s="156"/>
      <c r="E80" s="204"/>
      <c r="F80" s="101"/>
      <c r="G80" s="102"/>
      <c r="H80" s="573"/>
      <c r="I80" s="570"/>
      <c r="J80" s="570"/>
      <c r="K80" s="570"/>
      <c r="L80" s="570"/>
      <c r="M80" s="570"/>
      <c r="N80" s="570"/>
      <c r="O80" s="570"/>
      <c r="P80" s="570"/>
      <c r="Q80" s="570"/>
      <c r="R80" s="569"/>
      <c r="S80" s="144"/>
    </row>
    <row r="81" spans="1:19" ht="13.5" thickBot="1" x14ac:dyDescent="0.35">
      <c r="A81" s="150"/>
      <c r="B81" s="415" t="s">
        <v>14</v>
      </c>
      <c r="C81" s="199"/>
      <c r="D81" s="92"/>
      <c r="E81" s="92"/>
      <c r="F81" s="201"/>
      <c r="G81" s="416"/>
      <c r="H81" s="573"/>
      <c r="I81" s="681"/>
      <c r="J81" s="681"/>
      <c r="K81" s="681"/>
      <c r="L81" s="681"/>
      <c r="M81" s="681"/>
      <c r="N81" s="681"/>
      <c r="O81" s="681"/>
      <c r="P81" s="681"/>
      <c r="Q81" s="681"/>
      <c r="R81" s="685"/>
      <c r="S81" s="144"/>
    </row>
    <row r="82" spans="1:19" ht="27" thickTop="1" thickBot="1" x14ac:dyDescent="0.35">
      <c r="A82" s="150"/>
      <c r="B82" s="808" t="s">
        <v>77</v>
      </c>
      <c r="C82" s="809"/>
      <c r="D82" s="645" t="s">
        <v>78</v>
      </c>
      <c r="E82" s="645" t="s">
        <v>87</v>
      </c>
      <c r="F82" s="646" t="s">
        <v>79</v>
      </c>
      <c r="G82" s="647" t="s">
        <v>80</v>
      </c>
      <c r="H82" s="679"/>
      <c r="I82" s="684" t="s">
        <v>233</v>
      </c>
      <c r="J82" s="684"/>
      <c r="K82" s="684"/>
      <c r="L82" s="684"/>
      <c r="M82" s="684"/>
      <c r="N82" s="684"/>
      <c r="O82" s="684"/>
      <c r="P82" s="684"/>
      <c r="Q82" s="684"/>
      <c r="R82" s="686"/>
      <c r="S82" s="144"/>
    </row>
    <row r="83" spans="1:19" ht="13.5" thickTop="1" x14ac:dyDescent="0.3">
      <c r="A83" s="150"/>
      <c r="B83" s="810"/>
      <c r="C83" s="811"/>
      <c r="D83" s="596"/>
      <c r="E83" s="608"/>
      <c r="F83" s="68">
        <f>D83*E83</f>
        <v>0</v>
      </c>
      <c r="G83" s="103" t="e">
        <f>F83/$D$17</f>
        <v>#DIV/0!</v>
      </c>
      <c r="H83" s="679"/>
      <c r="I83" s="684"/>
      <c r="J83" s="684"/>
      <c r="K83" s="684"/>
      <c r="L83" s="684"/>
      <c r="M83" s="684"/>
      <c r="N83" s="684"/>
      <c r="O83" s="684"/>
      <c r="P83" s="684"/>
      <c r="Q83" s="684"/>
      <c r="R83" s="686"/>
      <c r="S83" s="144"/>
    </row>
    <row r="84" spans="1:19" x14ac:dyDescent="0.3">
      <c r="A84" s="150"/>
      <c r="B84" s="761"/>
      <c r="C84" s="763"/>
      <c r="D84" s="596"/>
      <c r="E84" s="608"/>
      <c r="F84" s="70">
        <f t="shared" ref="F84:F85" si="37">D84*E84</f>
        <v>0</v>
      </c>
      <c r="G84" s="104" t="e">
        <f t="shared" ref="G84:G85" si="38">F84/$D$17</f>
        <v>#DIV/0!</v>
      </c>
      <c r="H84" s="679"/>
      <c r="I84" s="684"/>
      <c r="J84" s="684"/>
      <c r="K84" s="684"/>
      <c r="L84" s="684"/>
      <c r="M84" s="684"/>
      <c r="N84" s="684"/>
      <c r="O84" s="684"/>
      <c r="P84" s="684"/>
      <c r="Q84" s="684"/>
      <c r="R84" s="686"/>
      <c r="S84" s="144"/>
    </row>
    <row r="85" spans="1:19" ht="13.5" thickBot="1" x14ac:dyDescent="0.35">
      <c r="A85" s="150"/>
      <c r="B85" s="761"/>
      <c r="C85" s="763"/>
      <c r="D85" s="596"/>
      <c r="E85" s="608"/>
      <c r="F85" s="70">
        <f t="shared" si="37"/>
        <v>0</v>
      </c>
      <c r="G85" s="104" t="e">
        <f t="shared" si="38"/>
        <v>#DIV/0!</v>
      </c>
      <c r="H85" s="679"/>
      <c r="I85" s="684"/>
      <c r="J85" s="684"/>
      <c r="K85" s="684"/>
      <c r="L85" s="684"/>
      <c r="M85" s="684"/>
      <c r="N85" s="684"/>
      <c r="O85" s="684"/>
      <c r="P85" s="684"/>
      <c r="Q85" s="684"/>
      <c r="R85" s="686"/>
      <c r="S85" s="144"/>
    </row>
    <row r="86" spans="1:19" hidden="1" outlineLevel="1" x14ac:dyDescent="0.3">
      <c r="A86" s="150"/>
      <c r="B86" s="804"/>
      <c r="C86" s="812"/>
      <c r="D86" s="597"/>
      <c r="E86" s="609"/>
      <c r="F86" s="70">
        <f t="shared" ref="F86:F88" si="39">D86*E86</f>
        <v>0</v>
      </c>
      <c r="G86" s="104" t="e">
        <f>F86/$D$17</f>
        <v>#DIV/0!</v>
      </c>
      <c r="H86" s="679"/>
      <c r="I86" s="684"/>
      <c r="J86" s="684"/>
      <c r="K86" s="684"/>
      <c r="L86" s="684"/>
      <c r="M86" s="684"/>
      <c r="N86" s="684"/>
      <c r="O86" s="684"/>
      <c r="P86" s="684"/>
      <c r="Q86" s="684"/>
      <c r="R86" s="686"/>
      <c r="S86" s="144"/>
    </row>
    <row r="87" spans="1:19" hidden="1" outlineLevel="1" x14ac:dyDescent="0.3">
      <c r="A87" s="150"/>
      <c r="B87" s="804"/>
      <c r="C87" s="812"/>
      <c r="D87" s="597"/>
      <c r="E87" s="609"/>
      <c r="F87" s="70">
        <f t="shared" si="39"/>
        <v>0</v>
      </c>
      <c r="G87" s="104" t="e">
        <f>F87/$D$17</f>
        <v>#DIV/0!</v>
      </c>
      <c r="H87" s="679"/>
      <c r="I87" s="684"/>
      <c r="J87" s="684"/>
      <c r="K87" s="684"/>
      <c r="L87" s="684"/>
      <c r="M87" s="684"/>
      <c r="N87" s="684"/>
      <c r="O87" s="684"/>
      <c r="P87" s="684"/>
      <c r="Q87" s="684"/>
      <c r="R87" s="686"/>
      <c r="S87" s="144"/>
    </row>
    <row r="88" spans="1:19" ht="13.5" hidden="1" outlineLevel="1" thickBot="1" x14ac:dyDescent="0.35">
      <c r="A88" s="150"/>
      <c r="B88" s="806"/>
      <c r="C88" s="807"/>
      <c r="D88" s="610"/>
      <c r="E88" s="611"/>
      <c r="F88" s="77">
        <f t="shared" si="39"/>
        <v>0</v>
      </c>
      <c r="G88" s="105" t="e">
        <f>F88/$D$17</f>
        <v>#DIV/0!</v>
      </c>
      <c r="H88" s="679"/>
      <c r="I88" s="684"/>
      <c r="J88" s="684"/>
      <c r="K88" s="684"/>
      <c r="L88" s="684"/>
      <c r="M88" s="684"/>
      <c r="N88" s="684"/>
      <c r="O88" s="684"/>
      <c r="P88" s="684"/>
      <c r="Q88" s="684"/>
      <c r="R88" s="686"/>
      <c r="S88" s="144"/>
    </row>
    <row r="89" spans="1:19" ht="14" collapsed="1" thickTop="1" thickBot="1" x14ac:dyDescent="0.35">
      <c r="A89" s="150"/>
      <c r="B89" s="256"/>
      <c r="C89" s="93"/>
      <c r="D89" s="182"/>
      <c r="E89" s="183" t="s">
        <v>88</v>
      </c>
      <c r="F89" s="631">
        <f>SUM(F83:F88)</f>
        <v>0</v>
      </c>
      <c r="G89" s="632" t="e">
        <f>SUM(G83:G88)</f>
        <v>#DIV/0!</v>
      </c>
      <c r="H89" s="573"/>
      <c r="I89" s="576"/>
      <c r="J89" s="576"/>
      <c r="K89" s="576"/>
      <c r="L89" s="576"/>
      <c r="M89" s="576"/>
      <c r="N89" s="576"/>
      <c r="O89" s="576"/>
      <c r="P89" s="576"/>
      <c r="Q89" s="576"/>
      <c r="R89" s="683"/>
      <c r="S89" s="144"/>
    </row>
    <row r="90" spans="1:19" ht="13.5" thickTop="1" x14ac:dyDescent="0.3">
      <c r="A90" s="150"/>
      <c r="B90" s="254"/>
      <c r="C90" s="181"/>
      <c r="D90" s="80"/>
      <c r="E90" s="95"/>
      <c r="F90" s="185"/>
      <c r="G90" s="102"/>
      <c r="H90" s="573"/>
      <c r="I90" s="570"/>
      <c r="J90" s="570"/>
      <c r="K90" s="570"/>
      <c r="L90" s="570"/>
      <c r="M90" s="570"/>
      <c r="N90" s="570"/>
      <c r="O90" s="570"/>
      <c r="P90" s="570"/>
      <c r="Q90" s="570"/>
      <c r="R90" s="569"/>
      <c r="S90" s="144"/>
    </row>
    <row r="91" spans="1:19" ht="13.5" thickBot="1" x14ac:dyDescent="0.35">
      <c r="A91" s="150"/>
      <c r="B91" s="259" t="s">
        <v>89</v>
      </c>
      <c r="C91" s="90"/>
      <c r="D91" s="90"/>
      <c r="E91" s="184"/>
      <c r="F91" s="107"/>
      <c r="G91" s="186"/>
      <c r="H91" s="573"/>
      <c r="I91" s="570"/>
      <c r="J91" s="570"/>
      <c r="K91" s="570"/>
      <c r="L91" s="570"/>
      <c r="M91" s="570"/>
      <c r="N91" s="570"/>
      <c r="O91" s="570"/>
      <c r="P91" s="570"/>
      <c r="Q91" s="570"/>
      <c r="R91" s="569"/>
      <c r="S91" s="144"/>
    </row>
    <row r="92" spans="1:19" ht="27" thickTop="1" thickBot="1" x14ac:dyDescent="0.35">
      <c r="A92" s="150"/>
      <c r="B92" s="813" t="s">
        <v>77</v>
      </c>
      <c r="C92" s="814"/>
      <c r="D92" s="814"/>
      <c r="E92" s="642" t="s">
        <v>78</v>
      </c>
      <c r="F92" s="643" t="s">
        <v>79</v>
      </c>
      <c r="G92" s="644" t="s">
        <v>80</v>
      </c>
      <c r="H92" s="573"/>
      <c r="I92" s="570"/>
      <c r="J92" s="570"/>
      <c r="K92" s="570"/>
      <c r="L92" s="570"/>
      <c r="M92" s="570"/>
      <c r="N92" s="570"/>
      <c r="O92" s="570"/>
      <c r="P92" s="570"/>
      <c r="Q92" s="570"/>
      <c r="R92" s="569"/>
      <c r="S92" s="144"/>
    </row>
    <row r="93" spans="1:19" ht="13.5" thickTop="1" x14ac:dyDescent="0.3">
      <c r="A93" s="150"/>
      <c r="B93" s="260"/>
      <c r="C93" s="108"/>
      <c r="D93" s="187"/>
      <c r="E93" s="108"/>
      <c r="F93" s="187"/>
      <c r="G93" s="189"/>
      <c r="H93" s="573"/>
      <c r="I93" s="570"/>
      <c r="J93" s="570"/>
      <c r="K93" s="570"/>
      <c r="L93" s="570"/>
      <c r="M93" s="570"/>
      <c r="N93" s="570"/>
      <c r="O93" s="570"/>
      <c r="P93" s="570"/>
      <c r="Q93" s="570"/>
      <c r="R93" s="569"/>
      <c r="S93" s="144"/>
    </row>
    <row r="94" spans="1:19" x14ac:dyDescent="0.3">
      <c r="A94" s="150"/>
      <c r="B94" s="261" t="s">
        <v>234</v>
      </c>
      <c r="C94" s="188"/>
      <c r="D94" s="109"/>
      <c r="E94" s="188"/>
      <c r="F94" s="109"/>
      <c r="G94" s="110"/>
      <c r="H94" s="573"/>
      <c r="I94" s="570"/>
      <c r="J94" s="570"/>
      <c r="K94" s="570"/>
      <c r="L94" s="570"/>
      <c r="M94" s="570"/>
      <c r="N94" s="570"/>
      <c r="O94" s="570"/>
      <c r="P94" s="570"/>
      <c r="Q94" s="570"/>
      <c r="R94" s="569"/>
      <c r="S94" s="144"/>
    </row>
    <row r="95" spans="1:19" x14ac:dyDescent="0.3">
      <c r="A95" s="150"/>
      <c r="B95" s="810"/>
      <c r="C95" s="815"/>
      <c r="D95" s="815"/>
      <c r="E95" s="596"/>
      <c r="F95" s="68">
        <f t="shared" ref="F95:F100" si="40">SUM(E95)</f>
        <v>0</v>
      </c>
      <c r="G95" s="103" t="e">
        <f>F95/$D$17</f>
        <v>#DIV/0!</v>
      </c>
      <c r="H95" s="573"/>
      <c r="I95" s="684" t="s">
        <v>233</v>
      </c>
      <c r="J95" s="684"/>
      <c r="K95" s="684"/>
      <c r="L95" s="684"/>
      <c r="M95" s="684"/>
      <c r="N95" s="684"/>
      <c r="O95" s="684"/>
      <c r="P95" s="684"/>
      <c r="Q95" s="684"/>
      <c r="R95" s="686"/>
      <c r="S95" s="144"/>
    </row>
    <row r="96" spans="1:19" hidden="1" outlineLevel="1" x14ac:dyDescent="0.3">
      <c r="A96" s="150"/>
      <c r="B96" s="761"/>
      <c r="C96" s="762"/>
      <c r="D96" s="763"/>
      <c r="E96" s="596"/>
      <c r="F96" s="70">
        <f t="shared" ref="F96:F97" si="41">SUM(E96)</f>
        <v>0</v>
      </c>
      <c r="G96" s="104" t="e">
        <f t="shared" ref="G96:G97" si="42">F96/$D$17</f>
        <v>#DIV/0!</v>
      </c>
      <c r="H96" s="573"/>
      <c r="I96" s="684"/>
      <c r="J96" s="684"/>
      <c r="K96" s="684"/>
      <c r="L96" s="684"/>
      <c r="M96" s="684"/>
      <c r="N96" s="684"/>
      <c r="O96" s="684"/>
      <c r="P96" s="684"/>
      <c r="Q96" s="684"/>
      <c r="R96" s="686"/>
      <c r="S96" s="144"/>
    </row>
    <row r="97" spans="1:19" hidden="1" outlineLevel="1" x14ac:dyDescent="0.3">
      <c r="A97" s="150"/>
      <c r="B97" s="761"/>
      <c r="C97" s="762"/>
      <c r="D97" s="763"/>
      <c r="E97" s="596"/>
      <c r="F97" s="70">
        <f t="shared" si="41"/>
        <v>0</v>
      </c>
      <c r="G97" s="104" t="e">
        <f t="shared" si="42"/>
        <v>#DIV/0!</v>
      </c>
      <c r="H97" s="573"/>
      <c r="I97" s="684"/>
      <c r="J97" s="684"/>
      <c r="K97" s="684"/>
      <c r="L97" s="684"/>
      <c r="M97" s="684"/>
      <c r="N97" s="684"/>
      <c r="O97" s="684"/>
      <c r="P97" s="684"/>
      <c r="Q97" s="684"/>
      <c r="R97" s="686"/>
      <c r="S97" s="144"/>
    </row>
    <row r="98" spans="1:19" hidden="1" outlineLevel="1" x14ac:dyDescent="0.3">
      <c r="A98" s="150"/>
      <c r="B98" s="804"/>
      <c r="C98" s="805"/>
      <c r="D98" s="805"/>
      <c r="E98" s="597"/>
      <c r="F98" s="70">
        <f t="shared" si="40"/>
        <v>0</v>
      </c>
      <c r="G98" s="104" t="e">
        <f>F98/$D$17</f>
        <v>#DIV/0!</v>
      </c>
      <c r="H98" s="573"/>
      <c r="I98" s="684"/>
      <c r="J98" s="684"/>
      <c r="K98" s="684"/>
      <c r="L98" s="684"/>
      <c r="M98" s="684"/>
      <c r="N98" s="684"/>
      <c r="O98" s="684"/>
      <c r="P98" s="684"/>
      <c r="Q98" s="684"/>
      <c r="R98" s="686"/>
      <c r="S98" s="144"/>
    </row>
    <row r="99" spans="1:19" collapsed="1" x14ac:dyDescent="0.3">
      <c r="A99" s="150"/>
      <c r="B99" s="804"/>
      <c r="C99" s="805"/>
      <c r="D99" s="805"/>
      <c r="E99" s="597"/>
      <c r="F99" s="70">
        <f t="shared" si="40"/>
        <v>0</v>
      </c>
      <c r="G99" s="104" t="e">
        <f>F99/$D$17</f>
        <v>#DIV/0!</v>
      </c>
      <c r="H99" s="573"/>
      <c r="I99" s="684"/>
      <c r="J99" s="684"/>
      <c r="K99" s="684"/>
      <c r="L99" s="684"/>
      <c r="M99" s="684"/>
      <c r="N99" s="684"/>
      <c r="O99" s="684"/>
      <c r="P99" s="684"/>
      <c r="Q99" s="684"/>
      <c r="R99" s="686"/>
      <c r="S99" s="144"/>
    </row>
    <row r="100" spans="1:19" ht="13.5" thickBot="1" x14ac:dyDescent="0.35">
      <c r="A100" s="150"/>
      <c r="B100" s="802"/>
      <c r="C100" s="803"/>
      <c r="D100" s="803"/>
      <c r="E100" s="612"/>
      <c r="F100" s="78">
        <f t="shared" si="40"/>
        <v>0</v>
      </c>
      <c r="G100" s="111" t="e">
        <f>F100/$D$17</f>
        <v>#DIV/0!</v>
      </c>
      <c r="H100" s="573"/>
      <c r="I100" s="684"/>
      <c r="J100" s="684"/>
      <c r="K100" s="684"/>
      <c r="L100" s="684"/>
      <c r="M100" s="684"/>
      <c r="N100" s="684"/>
      <c r="O100" s="684"/>
      <c r="P100" s="684"/>
      <c r="Q100" s="684"/>
      <c r="R100" s="686"/>
      <c r="S100" s="144"/>
    </row>
    <row r="101" spans="1:19" ht="14" thickTop="1" thickBot="1" x14ac:dyDescent="0.35">
      <c r="A101" s="150"/>
      <c r="B101" s="262"/>
      <c r="C101" s="112"/>
      <c r="D101" s="191"/>
      <c r="E101" s="79" t="s">
        <v>90</v>
      </c>
      <c r="F101" s="631">
        <f>SUM(F95:F100)</f>
        <v>0</v>
      </c>
      <c r="G101" s="632" t="e">
        <f>SUM(G95:G100)</f>
        <v>#DIV/0!</v>
      </c>
      <c r="H101" s="573"/>
      <c r="I101" s="684"/>
      <c r="J101" s="684"/>
      <c r="K101" s="684"/>
      <c r="L101" s="684"/>
      <c r="M101" s="684"/>
      <c r="N101" s="684"/>
      <c r="O101" s="684"/>
      <c r="P101" s="684"/>
      <c r="Q101" s="684"/>
      <c r="R101" s="686"/>
      <c r="S101" s="144"/>
    </row>
    <row r="102" spans="1:19" ht="13.5" thickTop="1" x14ac:dyDescent="0.3">
      <c r="A102" s="150"/>
      <c r="B102" s="263" t="s">
        <v>91</v>
      </c>
      <c r="C102" s="190"/>
      <c r="D102" s="114"/>
      <c r="E102" s="190"/>
      <c r="F102" s="115"/>
      <c r="G102" s="102"/>
      <c r="H102" s="573"/>
      <c r="I102" s="570"/>
      <c r="J102" s="570"/>
      <c r="K102" s="570"/>
      <c r="L102" s="570"/>
      <c r="M102" s="570"/>
      <c r="N102" s="570"/>
      <c r="O102" s="570"/>
      <c r="P102" s="570"/>
      <c r="Q102" s="570"/>
      <c r="R102" s="569"/>
      <c r="S102" s="144"/>
    </row>
    <row r="103" spans="1:19" x14ac:dyDescent="0.3">
      <c r="A103" s="150"/>
      <c r="B103" s="804"/>
      <c r="C103" s="805"/>
      <c r="D103" s="805"/>
      <c r="E103" s="596"/>
      <c r="F103" s="70">
        <f t="shared" ref="F103:F106" si="43">SUM(E103)</f>
        <v>0</v>
      </c>
      <c r="G103" s="104" t="e">
        <f>F103/$D$17</f>
        <v>#DIV/0!</v>
      </c>
      <c r="H103" s="573"/>
      <c r="I103" s="684" t="s">
        <v>233</v>
      </c>
      <c r="J103" s="684"/>
      <c r="K103" s="684"/>
      <c r="L103" s="684"/>
      <c r="M103" s="684"/>
      <c r="N103" s="684"/>
      <c r="O103" s="684"/>
      <c r="P103" s="684"/>
      <c r="Q103" s="684"/>
      <c r="R103" s="686"/>
      <c r="S103" s="144"/>
    </row>
    <row r="104" spans="1:19" x14ac:dyDescent="0.3">
      <c r="A104" s="144"/>
      <c r="B104" s="804"/>
      <c r="C104" s="805"/>
      <c r="D104" s="805"/>
      <c r="E104" s="597"/>
      <c r="F104" s="70">
        <f t="shared" si="43"/>
        <v>0</v>
      </c>
      <c r="G104" s="104" t="e">
        <f>F104/$D$17</f>
        <v>#DIV/0!</v>
      </c>
      <c r="H104" s="573"/>
      <c r="I104" s="684"/>
      <c r="J104" s="684"/>
      <c r="K104" s="684"/>
      <c r="L104" s="684"/>
      <c r="M104" s="684"/>
      <c r="N104" s="684"/>
      <c r="O104" s="684"/>
      <c r="P104" s="684"/>
      <c r="Q104" s="684"/>
      <c r="R104" s="686"/>
      <c r="S104" s="144"/>
    </row>
    <row r="105" spans="1:19" x14ac:dyDescent="0.3">
      <c r="A105" s="44"/>
      <c r="B105" s="804"/>
      <c r="C105" s="805"/>
      <c r="D105" s="805"/>
      <c r="E105" s="612"/>
      <c r="F105" s="70">
        <f t="shared" si="43"/>
        <v>0</v>
      </c>
      <c r="G105" s="104" t="e">
        <f>F105/$D$17</f>
        <v>#DIV/0!</v>
      </c>
      <c r="H105" s="573"/>
      <c r="I105" s="684"/>
      <c r="J105" s="684"/>
      <c r="K105" s="684"/>
      <c r="L105" s="684"/>
      <c r="M105" s="684"/>
      <c r="N105" s="684"/>
      <c r="O105" s="684"/>
      <c r="P105" s="684"/>
      <c r="Q105" s="684"/>
      <c r="R105" s="686"/>
      <c r="S105" s="144"/>
    </row>
    <row r="106" spans="1:19" ht="13.5" thickBot="1" x14ac:dyDescent="0.35">
      <c r="A106" s="144"/>
      <c r="B106" s="802"/>
      <c r="C106" s="803"/>
      <c r="D106" s="822"/>
      <c r="E106" s="604"/>
      <c r="F106" s="148">
        <f t="shared" si="43"/>
        <v>0</v>
      </c>
      <c r="G106" s="111" t="e">
        <f>F106/$D$17</f>
        <v>#DIV/0!</v>
      </c>
      <c r="H106" s="573"/>
      <c r="I106" s="684"/>
      <c r="J106" s="684"/>
      <c r="K106" s="684"/>
      <c r="L106" s="684"/>
      <c r="M106" s="684"/>
      <c r="N106" s="684"/>
      <c r="O106" s="684"/>
      <c r="P106" s="684"/>
      <c r="Q106" s="684"/>
      <c r="R106" s="686"/>
      <c r="S106" s="144"/>
    </row>
    <row r="107" spans="1:19" ht="14" thickTop="1" thickBot="1" x14ac:dyDescent="0.35">
      <c r="A107" s="44"/>
      <c r="B107" s="264"/>
      <c r="C107" s="191"/>
      <c r="D107" s="191"/>
      <c r="E107" s="45" t="s">
        <v>92</v>
      </c>
      <c r="F107" s="631">
        <f t="shared" ref="F107" si="44">SUM(F103:F106)</f>
        <v>0</v>
      </c>
      <c r="G107" s="632" t="e">
        <f>SUM(G103:G106)</f>
        <v>#DIV/0!</v>
      </c>
      <c r="H107" s="573"/>
      <c r="I107" s="684"/>
      <c r="J107" s="684"/>
      <c r="K107" s="684"/>
      <c r="L107" s="684"/>
      <c r="M107" s="684"/>
      <c r="N107" s="684"/>
      <c r="O107" s="684"/>
      <c r="P107" s="684"/>
      <c r="Q107" s="684"/>
      <c r="R107" s="686"/>
      <c r="S107" s="144"/>
    </row>
    <row r="108" spans="1:19" ht="13.5" thickTop="1" x14ac:dyDescent="0.3">
      <c r="A108" s="150"/>
      <c r="B108" s="265" t="s">
        <v>93</v>
      </c>
      <c r="C108" s="114"/>
      <c r="D108" s="114"/>
      <c r="E108" s="190"/>
      <c r="F108" s="115"/>
      <c r="G108" s="102"/>
      <c r="H108" s="573"/>
      <c r="I108" s="570"/>
      <c r="J108" s="570"/>
      <c r="K108" s="570"/>
      <c r="L108" s="570"/>
      <c r="M108" s="570"/>
      <c r="N108" s="570"/>
      <c r="O108" s="570"/>
      <c r="P108" s="570"/>
      <c r="Q108" s="570"/>
      <c r="R108" s="569"/>
      <c r="S108" s="144"/>
    </row>
    <row r="109" spans="1:19" x14ac:dyDescent="0.3">
      <c r="A109" s="150"/>
      <c r="B109" s="804"/>
      <c r="C109" s="805"/>
      <c r="D109" s="805"/>
      <c r="E109" s="596"/>
      <c r="F109" s="70">
        <f t="shared" ref="F109:F114" si="45">SUM(E109)</f>
        <v>0</v>
      </c>
      <c r="G109" s="104" t="e">
        <f>F109/$D$17</f>
        <v>#DIV/0!</v>
      </c>
      <c r="H109" s="573"/>
      <c r="I109" s="684" t="s">
        <v>233</v>
      </c>
      <c r="J109" s="684"/>
      <c r="K109" s="684"/>
      <c r="L109" s="684"/>
      <c r="M109" s="684"/>
      <c r="N109" s="684"/>
      <c r="O109" s="684"/>
      <c r="P109" s="684"/>
      <c r="Q109" s="684"/>
      <c r="R109" s="686"/>
      <c r="S109" s="144"/>
    </row>
    <row r="110" spans="1:19" hidden="1" outlineLevel="1" x14ac:dyDescent="0.3">
      <c r="A110" s="150"/>
      <c r="B110" s="761"/>
      <c r="C110" s="762"/>
      <c r="D110" s="763"/>
      <c r="E110" s="596"/>
      <c r="F110" s="70">
        <f t="shared" ref="F110:F111" si="46">SUM(E110)</f>
        <v>0</v>
      </c>
      <c r="G110" s="104" t="e">
        <f t="shared" ref="G110:G111" si="47">F110/$D$17</f>
        <v>#DIV/0!</v>
      </c>
      <c r="H110" s="573"/>
      <c r="I110" s="684"/>
      <c r="J110" s="684"/>
      <c r="K110" s="684"/>
      <c r="L110" s="684"/>
      <c r="M110" s="684"/>
      <c r="N110" s="684"/>
      <c r="O110" s="684"/>
      <c r="P110" s="684"/>
      <c r="Q110" s="684"/>
      <c r="R110" s="686"/>
      <c r="S110" s="144"/>
    </row>
    <row r="111" spans="1:19" hidden="1" outlineLevel="1" x14ac:dyDescent="0.3">
      <c r="A111" s="150"/>
      <c r="B111" s="761"/>
      <c r="C111" s="762"/>
      <c r="D111" s="763"/>
      <c r="E111" s="596"/>
      <c r="F111" s="70">
        <f t="shared" si="46"/>
        <v>0</v>
      </c>
      <c r="G111" s="104" t="e">
        <f t="shared" si="47"/>
        <v>#DIV/0!</v>
      </c>
      <c r="H111" s="570"/>
      <c r="I111" s="684"/>
      <c r="J111" s="684"/>
      <c r="K111" s="684"/>
      <c r="L111" s="684"/>
      <c r="M111" s="684"/>
      <c r="N111" s="684"/>
      <c r="O111" s="684"/>
      <c r="P111" s="684"/>
      <c r="Q111" s="684"/>
      <c r="R111" s="686"/>
      <c r="S111" s="144"/>
    </row>
    <row r="112" spans="1:19" hidden="1" outlineLevel="1" x14ac:dyDescent="0.3">
      <c r="A112" s="150"/>
      <c r="B112" s="804"/>
      <c r="C112" s="805"/>
      <c r="D112" s="805"/>
      <c r="E112" s="597"/>
      <c r="F112" s="70">
        <f t="shared" si="45"/>
        <v>0</v>
      </c>
      <c r="G112" s="104" t="e">
        <f>F112/$D$17</f>
        <v>#DIV/0!</v>
      </c>
      <c r="H112" s="570"/>
      <c r="I112" s="684"/>
      <c r="J112" s="684"/>
      <c r="K112" s="684"/>
      <c r="L112" s="684"/>
      <c r="M112" s="684"/>
      <c r="N112" s="684"/>
      <c r="O112" s="684"/>
      <c r="P112" s="684"/>
      <c r="Q112" s="684"/>
      <c r="R112" s="686"/>
      <c r="S112" s="144"/>
    </row>
    <row r="113" spans="1:19" collapsed="1" x14ac:dyDescent="0.3">
      <c r="A113" s="144"/>
      <c r="B113" s="804"/>
      <c r="C113" s="805"/>
      <c r="D113" s="805"/>
      <c r="E113" s="612"/>
      <c r="F113" s="70">
        <f t="shared" si="45"/>
        <v>0</v>
      </c>
      <c r="G113" s="104" t="e">
        <f>F113/$D$17</f>
        <v>#DIV/0!</v>
      </c>
      <c r="H113" s="570"/>
      <c r="I113" s="684"/>
      <c r="J113" s="684"/>
      <c r="K113" s="684"/>
      <c r="L113" s="684"/>
      <c r="M113" s="684"/>
      <c r="N113" s="684"/>
      <c r="O113" s="684"/>
      <c r="P113" s="684"/>
      <c r="Q113" s="684"/>
      <c r="R113" s="686"/>
      <c r="S113" s="144"/>
    </row>
    <row r="114" spans="1:19" ht="13.5" thickBot="1" x14ac:dyDescent="0.35">
      <c r="A114" s="44"/>
      <c r="B114" s="802"/>
      <c r="C114" s="803"/>
      <c r="D114" s="822"/>
      <c r="E114" s="604"/>
      <c r="F114" s="149">
        <f t="shared" si="45"/>
        <v>0</v>
      </c>
      <c r="G114" s="116" t="e">
        <f>F114/$D$17</f>
        <v>#DIV/0!</v>
      </c>
      <c r="H114" s="573"/>
      <c r="I114" s="684"/>
      <c r="J114" s="684"/>
      <c r="K114" s="684"/>
      <c r="L114" s="684"/>
      <c r="M114" s="684"/>
      <c r="N114" s="684"/>
      <c r="O114" s="684"/>
      <c r="P114" s="684"/>
      <c r="Q114" s="684"/>
      <c r="R114" s="686"/>
      <c r="S114" s="144"/>
    </row>
    <row r="115" spans="1:19" ht="14" thickTop="1" thickBot="1" x14ac:dyDescent="0.35">
      <c r="A115" s="143"/>
      <c r="B115" s="264"/>
      <c r="C115" s="113"/>
      <c r="D115" s="113"/>
      <c r="E115" s="192" t="s">
        <v>94</v>
      </c>
      <c r="F115" s="631">
        <f>SUM(F109:F114)</f>
        <v>0</v>
      </c>
      <c r="G115" s="632" t="e">
        <f>SUM(G109:G114)</f>
        <v>#DIV/0!</v>
      </c>
      <c r="H115" s="573"/>
      <c r="I115" s="684"/>
      <c r="J115" s="684"/>
      <c r="K115" s="684"/>
      <c r="L115" s="684"/>
      <c r="M115" s="684"/>
      <c r="N115" s="684"/>
      <c r="O115" s="684"/>
      <c r="P115" s="684"/>
      <c r="Q115" s="684"/>
      <c r="R115" s="686"/>
      <c r="S115" s="144"/>
    </row>
    <row r="116" spans="1:19" ht="14" thickTop="1" thickBot="1" x14ac:dyDescent="0.35">
      <c r="A116" s="150"/>
      <c r="B116" s="266"/>
      <c r="C116" s="194"/>
      <c r="D116" s="194"/>
      <c r="E116" s="117"/>
      <c r="F116" s="118"/>
      <c r="G116" s="119"/>
      <c r="H116" s="573"/>
      <c r="I116" s="570"/>
      <c r="J116" s="570"/>
      <c r="K116" s="570"/>
      <c r="L116" s="570"/>
      <c r="M116" s="570"/>
      <c r="N116" s="570"/>
      <c r="O116" s="570"/>
      <c r="P116" s="570"/>
      <c r="Q116" s="570"/>
      <c r="R116" s="569"/>
      <c r="S116" s="144"/>
    </row>
    <row r="117" spans="1:19" ht="14" thickTop="1" thickBot="1" x14ac:dyDescent="0.35">
      <c r="A117" s="150"/>
      <c r="B117" s="267"/>
      <c r="C117" s="120"/>
      <c r="D117" s="195"/>
      <c r="E117" s="193" t="s">
        <v>95</v>
      </c>
      <c r="F117" s="630">
        <f>F101+F107+F115</f>
        <v>0</v>
      </c>
      <c r="G117" s="641" t="e">
        <f>G101+G107+G115</f>
        <v>#DIV/0!</v>
      </c>
      <c r="H117" s="573"/>
      <c r="I117" s="570"/>
      <c r="J117" s="570"/>
      <c r="K117" s="570"/>
      <c r="L117" s="570"/>
      <c r="M117" s="570"/>
      <c r="N117" s="570"/>
      <c r="O117" s="570"/>
      <c r="P117" s="570"/>
      <c r="Q117" s="570"/>
      <c r="R117" s="569"/>
      <c r="S117" s="144"/>
    </row>
    <row r="118" spans="1:19" ht="14" thickTop="1" thickBot="1" x14ac:dyDescent="0.35">
      <c r="A118" s="150"/>
      <c r="B118" s="268"/>
      <c r="C118" s="90"/>
      <c r="D118" s="89"/>
      <c r="E118" s="184"/>
      <c r="F118" s="107"/>
      <c r="G118" s="121"/>
      <c r="H118" s="573"/>
      <c r="I118" s="570"/>
      <c r="J118" s="570"/>
      <c r="K118" s="570"/>
      <c r="L118" s="570"/>
      <c r="M118" s="570"/>
      <c r="N118" s="570"/>
      <c r="O118" s="570"/>
      <c r="P118" s="570"/>
      <c r="Q118" s="570"/>
      <c r="R118" s="569"/>
      <c r="S118" s="144"/>
    </row>
    <row r="119" spans="1:19" ht="14" thickTop="1" thickBot="1" x14ac:dyDescent="0.35">
      <c r="A119" s="150"/>
      <c r="B119" s="269"/>
      <c r="C119" s="196"/>
      <c r="D119" s="196"/>
      <c r="E119" s="197" t="s">
        <v>96</v>
      </c>
      <c r="F119" s="636">
        <f>F79+F89+F117</f>
        <v>0</v>
      </c>
      <c r="G119" s="637" t="e">
        <f>G79+G89+G117</f>
        <v>#DIV/0!</v>
      </c>
      <c r="H119" s="573"/>
      <c r="I119" s="570"/>
      <c r="J119" s="570"/>
      <c r="K119" s="570"/>
      <c r="L119" s="570"/>
      <c r="M119" s="570"/>
      <c r="N119" s="570"/>
      <c r="O119" s="570"/>
      <c r="P119" s="570"/>
      <c r="Q119" s="570"/>
      <c r="R119" s="569"/>
      <c r="S119" s="144"/>
    </row>
    <row r="120" spans="1:19" ht="13.5" thickTop="1" x14ac:dyDescent="0.3">
      <c r="A120" s="250"/>
      <c r="B120" s="222"/>
      <c r="C120" s="81"/>
      <c r="D120" s="156"/>
      <c r="E120" s="87"/>
      <c r="F120" s="101"/>
      <c r="G120" s="101"/>
      <c r="H120" s="570"/>
      <c r="I120" s="570"/>
      <c r="J120" s="570"/>
      <c r="K120" s="570"/>
      <c r="L120" s="570"/>
      <c r="M120" s="570"/>
      <c r="N120" s="570"/>
      <c r="O120" s="570"/>
      <c r="P120" s="570"/>
      <c r="Q120" s="570"/>
      <c r="R120" s="569"/>
      <c r="S120" s="144"/>
    </row>
    <row r="121" spans="1:19" ht="18.5" x14ac:dyDescent="0.45">
      <c r="A121" s="251"/>
      <c r="B121" s="257" t="s">
        <v>97</v>
      </c>
      <c r="C121" s="91"/>
      <c r="D121" s="81"/>
      <c r="E121" s="198"/>
      <c r="F121" s="200"/>
      <c r="G121" s="200"/>
      <c r="H121" s="570"/>
      <c r="I121" s="570"/>
      <c r="J121" s="570"/>
      <c r="K121" s="570"/>
      <c r="L121" s="570"/>
      <c r="M121" s="570"/>
      <c r="N121" s="570"/>
      <c r="O121" s="570"/>
      <c r="P121" s="570"/>
      <c r="Q121" s="570"/>
      <c r="R121" s="569"/>
      <c r="S121" s="144"/>
    </row>
    <row r="122" spans="1:19" ht="13.5" thickBot="1" x14ac:dyDescent="0.35">
      <c r="A122" s="144"/>
      <c r="B122" s="270" t="s">
        <v>98</v>
      </c>
      <c r="C122" s="147"/>
      <c r="D122" s="147"/>
      <c r="E122" s="199"/>
      <c r="F122" s="201"/>
      <c r="G122" s="201"/>
      <c r="H122" s="573"/>
      <c r="I122" s="570"/>
      <c r="J122" s="570"/>
      <c r="K122" s="570"/>
      <c r="L122" s="570"/>
      <c r="M122" s="570"/>
      <c r="N122" s="570"/>
      <c r="O122" s="570"/>
      <c r="P122" s="570"/>
      <c r="Q122" s="570"/>
      <c r="R122" s="569"/>
      <c r="S122" s="144"/>
    </row>
    <row r="123" spans="1:19" ht="27" thickTop="1" thickBot="1" x14ac:dyDescent="0.35">
      <c r="A123" s="44"/>
      <c r="B123" s="823" t="s">
        <v>77</v>
      </c>
      <c r="C123" s="824"/>
      <c r="D123" s="824"/>
      <c r="E123" s="638" t="s">
        <v>78</v>
      </c>
      <c r="F123" s="639" t="s">
        <v>79</v>
      </c>
      <c r="G123" s="640" t="s">
        <v>80</v>
      </c>
      <c r="H123" s="573"/>
      <c r="I123" s="684" t="s">
        <v>233</v>
      </c>
      <c r="J123" s="684"/>
      <c r="K123" s="684"/>
      <c r="L123" s="684"/>
      <c r="M123" s="684"/>
      <c r="N123" s="684"/>
      <c r="O123" s="684"/>
      <c r="P123" s="684"/>
      <c r="Q123" s="684"/>
      <c r="R123" s="686"/>
      <c r="S123" s="144"/>
    </row>
    <row r="124" spans="1:19" ht="13.5" thickTop="1" x14ac:dyDescent="0.3">
      <c r="A124" s="150"/>
      <c r="B124" s="818"/>
      <c r="C124" s="819"/>
      <c r="D124" s="819"/>
      <c r="E124" s="613"/>
      <c r="F124" s="151">
        <f>SUM(E124)</f>
        <v>0</v>
      </c>
      <c r="G124" s="152" t="e">
        <f>F124/$D$17</f>
        <v>#DIV/0!</v>
      </c>
      <c r="H124" s="573"/>
      <c r="I124" s="684"/>
      <c r="J124" s="684"/>
      <c r="K124" s="684"/>
      <c r="L124" s="684"/>
      <c r="M124" s="684"/>
      <c r="N124" s="684"/>
      <c r="O124" s="684"/>
      <c r="P124" s="684"/>
      <c r="Q124" s="684"/>
      <c r="R124" s="686"/>
      <c r="S124" s="144"/>
    </row>
    <row r="125" spans="1:19" x14ac:dyDescent="0.3">
      <c r="A125" s="150"/>
      <c r="B125" s="804"/>
      <c r="C125" s="805"/>
      <c r="D125" s="805"/>
      <c r="E125" s="597"/>
      <c r="F125" s="70">
        <f t="shared" ref="F125:F127" si="48">SUM(E125)</f>
        <v>0</v>
      </c>
      <c r="G125" s="153" t="e">
        <f>F125/$D$17</f>
        <v>#DIV/0!</v>
      </c>
      <c r="H125" s="573"/>
      <c r="I125" s="684"/>
      <c r="J125" s="684"/>
      <c r="K125" s="684"/>
      <c r="L125" s="684"/>
      <c r="M125" s="684"/>
      <c r="N125" s="684"/>
      <c r="O125" s="684"/>
      <c r="P125" s="684"/>
      <c r="Q125" s="684"/>
      <c r="R125" s="686"/>
      <c r="S125" s="144"/>
    </row>
    <row r="126" spans="1:19" x14ac:dyDescent="0.3">
      <c r="A126" s="150"/>
      <c r="B126" s="804"/>
      <c r="C126" s="805"/>
      <c r="D126" s="805"/>
      <c r="E126" s="597"/>
      <c r="F126" s="70">
        <f t="shared" si="48"/>
        <v>0</v>
      </c>
      <c r="G126" s="153" t="e">
        <f>F126/$D$17</f>
        <v>#DIV/0!</v>
      </c>
      <c r="H126" s="573"/>
      <c r="I126" s="684"/>
      <c r="J126" s="684"/>
      <c r="K126" s="684"/>
      <c r="L126" s="684"/>
      <c r="M126" s="684"/>
      <c r="N126" s="684"/>
      <c r="O126" s="684"/>
      <c r="P126" s="684"/>
      <c r="Q126" s="684"/>
      <c r="R126" s="686"/>
      <c r="S126" s="144"/>
    </row>
    <row r="127" spans="1:19" ht="13.5" thickBot="1" x14ac:dyDescent="0.35">
      <c r="A127" s="150"/>
      <c r="B127" s="820"/>
      <c r="C127" s="821"/>
      <c r="D127" s="821"/>
      <c r="E127" s="614"/>
      <c r="F127" s="154">
        <f t="shared" si="48"/>
        <v>0</v>
      </c>
      <c r="G127" s="155" t="e">
        <f>F127/$D$17</f>
        <v>#DIV/0!</v>
      </c>
      <c r="H127" s="573"/>
      <c r="I127" s="684"/>
      <c r="J127" s="684"/>
      <c r="K127" s="684"/>
      <c r="L127" s="684"/>
      <c r="M127" s="684"/>
      <c r="N127" s="684"/>
      <c r="O127" s="684"/>
      <c r="P127" s="684"/>
      <c r="Q127" s="684"/>
      <c r="R127" s="686"/>
      <c r="S127" s="144"/>
    </row>
    <row r="128" spans="1:19" ht="14" thickTop="1" thickBot="1" x14ac:dyDescent="0.35">
      <c r="A128" s="150"/>
      <c r="B128" s="271"/>
      <c r="C128" s="81"/>
      <c r="D128" s="202"/>
      <c r="E128" s="203" t="s">
        <v>99</v>
      </c>
      <c r="F128" s="636">
        <f t="shared" ref="F128" si="49">SUM(F124:F127)</f>
        <v>0</v>
      </c>
      <c r="G128" s="637" t="e">
        <f>SUM(G124:G127)</f>
        <v>#DIV/0!</v>
      </c>
      <c r="H128" s="570"/>
      <c r="I128" s="570"/>
      <c r="J128" s="570"/>
      <c r="K128" s="570"/>
      <c r="L128" s="570"/>
      <c r="M128" s="570"/>
      <c r="N128" s="570"/>
      <c r="O128" s="570"/>
      <c r="P128" s="570"/>
      <c r="Q128" s="570"/>
      <c r="R128" s="569"/>
      <c r="S128" s="144"/>
    </row>
    <row r="129" spans="1:19" ht="13.5" thickTop="1" x14ac:dyDescent="0.3">
      <c r="A129" s="144"/>
      <c r="B129" s="253"/>
      <c r="C129" s="181"/>
      <c r="D129" s="81"/>
      <c r="E129" s="204"/>
      <c r="F129" s="101"/>
      <c r="G129" s="101"/>
      <c r="H129" s="570"/>
      <c r="I129" s="570"/>
      <c r="J129" s="570"/>
      <c r="K129" s="570"/>
      <c r="L129" s="570"/>
      <c r="M129" s="570"/>
      <c r="N129" s="570"/>
      <c r="O129" s="570"/>
      <c r="P129" s="570"/>
      <c r="Q129" s="570"/>
      <c r="R129" s="569"/>
      <c r="S129" s="144"/>
    </row>
    <row r="130" spans="1:19" ht="13.5" thickBot="1" x14ac:dyDescent="0.35">
      <c r="A130" s="44"/>
      <c r="B130" s="272" t="s">
        <v>100</v>
      </c>
      <c r="C130" s="147"/>
      <c r="D130" s="147"/>
      <c r="E130" s="92"/>
      <c r="F130" s="201"/>
      <c r="G130" s="201"/>
      <c r="H130" s="573"/>
      <c r="I130" s="570"/>
      <c r="J130" s="570"/>
      <c r="K130" s="570"/>
      <c r="L130" s="570"/>
      <c r="M130" s="570"/>
      <c r="N130" s="570"/>
      <c r="O130" s="570"/>
      <c r="P130" s="570"/>
      <c r="Q130" s="570"/>
      <c r="R130" s="569"/>
      <c r="S130" s="144"/>
    </row>
    <row r="131" spans="1:19" ht="27" thickTop="1" thickBot="1" x14ac:dyDescent="0.35">
      <c r="A131" s="143"/>
      <c r="B131" s="816" t="s">
        <v>77</v>
      </c>
      <c r="C131" s="817"/>
      <c r="D131" s="817"/>
      <c r="E131" s="633" t="s">
        <v>78</v>
      </c>
      <c r="F131" s="634" t="s">
        <v>79</v>
      </c>
      <c r="G131" s="635" t="s">
        <v>80</v>
      </c>
      <c r="H131" s="573"/>
      <c r="I131" s="684" t="s">
        <v>233</v>
      </c>
      <c r="J131" s="684"/>
      <c r="K131" s="684"/>
      <c r="L131" s="684"/>
      <c r="M131" s="684"/>
      <c r="N131" s="684"/>
      <c r="O131" s="684"/>
      <c r="P131" s="684"/>
      <c r="Q131" s="684"/>
      <c r="R131" s="686"/>
      <c r="S131" s="144"/>
    </row>
    <row r="132" spans="1:19" ht="13.5" thickTop="1" x14ac:dyDescent="0.3">
      <c r="A132" s="150"/>
      <c r="B132" s="818"/>
      <c r="C132" s="819"/>
      <c r="D132" s="819"/>
      <c r="E132" s="613"/>
      <c r="F132" s="151">
        <f>SUM(E132)</f>
        <v>0</v>
      </c>
      <c r="G132" s="152" t="e">
        <f>F132/$D$17</f>
        <v>#DIV/0!</v>
      </c>
      <c r="H132" s="573"/>
      <c r="I132" s="684"/>
      <c r="J132" s="684"/>
      <c r="K132" s="684"/>
      <c r="L132" s="684"/>
      <c r="M132" s="684"/>
      <c r="N132" s="684"/>
      <c r="O132" s="684"/>
      <c r="P132" s="684"/>
      <c r="Q132" s="684"/>
      <c r="R132" s="686"/>
      <c r="S132" s="144"/>
    </row>
    <row r="133" spans="1:19" x14ac:dyDescent="0.3">
      <c r="A133" s="150"/>
      <c r="B133" s="804"/>
      <c r="C133" s="805"/>
      <c r="D133" s="805"/>
      <c r="E133" s="597"/>
      <c r="F133" s="70">
        <f t="shared" ref="F133:F135" si="50">SUM(E133)</f>
        <v>0</v>
      </c>
      <c r="G133" s="153" t="e">
        <f>F133/$D$17</f>
        <v>#DIV/0!</v>
      </c>
      <c r="H133" s="573"/>
      <c r="I133" s="684"/>
      <c r="J133" s="684"/>
      <c r="K133" s="684"/>
      <c r="L133" s="684"/>
      <c r="M133" s="684"/>
      <c r="N133" s="684"/>
      <c r="O133" s="684"/>
      <c r="P133" s="684"/>
      <c r="Q133" s="684"/>
      <c r="R133" s="686"/>
      <c r="S133" s="144"/>
    </row>
    <row r="134" spans="1:19" x14ac:dyDescent="0.3">
      <c r="A134" s="150"/>
      <c r="B134" s="804"/>
      <c r="C134" s="805"/>
      <c r="D134" s="805"/>
      <c r="E134" s="597"/>
      <c r="F134" s="70">
        <f t="shared" si="50"/>
        <v>0</v>
      </c>
      <c r="G134" s="153" t="e">
        <f>F134/$D$17</f>
        <v>#DIV/0!</v>
      </c>
      <c r="H134" s="573"/>
      <c r="I134" s="684"/>
      <c r="J134" s="684"/>
      <c r="K134" s="684"/>
      <c r="L134" s="684"/>
      <c r="M134" s="684"/>
      <c r="N134" s="684"/>
      <c r="O134" s="684"/>
      <c r="P134" s="684"/>
      <c r="Q134" s="684"/>
      <c r="R134" s="686"/>
      <c r="S134" s="144"/>
    </row>
    <row r="135" spans="1:19" ht="13.5" thickBot="1" x14ac:dyDescent="0.35">
      <c r="A135" s="150"/>
      <c r="B135" s="820"/>
      <c r="C135" s="821"/>
      <c r="D135" s="821"/>
      <c r="E135" s="614"/>
      <c r="F135" s="154">
        <f t="shared" si="50"/>
        <v>0</v>
      </c>
      <c r="G135" s="155" t="e">
        <f>F135/$D$17</f>
        <v>#DIV/0!</v>
      </c>
      <c r="H135" s="573"/>
      <c r="I135" s="684"/>
      <c r="J135" s="684"/>
      <c r="K135" s="684"/>
      <c r="L135" s="684"/>
      <c r="M135" s="684"/>
      <c r="N135" s="684"/>
      <c r="O135" s="684"/>
      <c r="P135" s="684"/>
      <c r="Q135" s="684"/>
      <c r="R135" s="686"/>
      <c r="S135" s="144"/>
    </row>
    <row r="136" spans="1:19" ht="14" thickTop="1" thickBot="1" x14ac:dyDescent="0.35">
      <c r="A136" s="150"/>
      <c r="B136" s="271"/>
      <c r="C136" s="100"/>
      <c r="D136" s="202"/>
      <c r="E136" s="45" t="s">
        <v>101</v>
      </c>
      <c r="F136" s="631">
        <f t="shared" ref="F136" si="51">SUM(F132:F135)</f>
        <v>0</v>
      </c>
      <c r="G136" s="632" t="e">
        <f>SUM(G132:G135)</f>
        <v>#DIV/0!</v>
      </c>
      <c r="H136" s="570"/>
      <c r="I136" s="570"/>
      <c r="J136" s="570"/>
      <c r="K136" s="570"/>
      <c r="L136" s="570"/>
      <c r="M136" s="570"/>
      <c r="N136" s="570"/>
      <c r="O136" s="570"/>
      <c r="P136" s="570"/>
      <c r="Q136" s="570"/>
      <c r="R136" s="569"/>
      <c r="S136" s="144"/>
    </row>
    <row r="137" spans="1:19" ht="13.5" thickTop="1" x14ac:dyDescent="0.3">
      <c r="A137" s="144"/>
      <c r="B137" s="252"/>
      <c r="C137" s="205"/>
      <c r="D137" s="81"/>
      <c r="E137" s="204"/>
      <c r="F137" s="101"/>
      <c r="G137" s="185"/>
      <c r="H137" s="570"/>
      <c r="I137" s="570"/>
      <c r="J137" s="570"/>
      <c r="K137" s="570"/>
      <c r="L137" s="570"/>
      <c r="M137" s="570"/>
      <c r="N137" s="570"/>
      <c r="O137" s="570"/>
      <c r="P137" s="570"/>
      <c r="Q137" s="570"/>
      <c r="R137" s="569"/>
      <c r="S137" s="144"/>
    </row>
    <row r="138" spans="1:19" ht="13.5" thickBot="1" x14ac:dyDescent="0.35">
      <c r="A138" s="144"/>
      <c r="B138" s="270" t="s">
        <v>23</v>
      </c>
      <c r="C138" s="88"/>
      <c r="D138" s="147"/>
      <c r="E138" s="92"/>
      <c r="F138" s="201"/>
      <c r="G138" s="122"/>
      <c r="H138" s="573"/>
      <c r="I138" s="570"/>
      <c r="J138" s="570"/>
      <c r="K138" s="570"/>
      <c r="L138" s="570"/>
      <c r="M138" s="570"/>
      <c r="N138" s="570"/>
      <c r="O138" s="570"/>
      <c r="P138" s="570"/>
      <c r="Q138" s="570"/>
      <c r="R138" s="569"/>
      <c r="S138" s="144"/>
    </row>
    <row r="139" spans="1:19" ht="27" thickTop="1" thickBot="1" x14ac:dyDescent="0.35">
      <c r="A139" s="144"/>
      <c r="B139" s="816" t="s">
        <v>77</v>
      </c>
      <c r="C139" s="817"/>
      <c r="D139" s="817"/>
      <c r="E139" s="633" t="s">
        <v>78</v>
      </c>
      <c r="F139" s="634" t="s">
        <v>79</v>
      </c>
      <c r="G139" s="635" t="s">
        <v>80</v>
      </c>
      <c r="H139" s="573"/>
      <c r="I139" s="684" t="s">
        <v>233</v>
      </c>
      <c r="J139" s="684"/>
      <c r="K139" s="684"/>
      <c r="L139" s="684"/>
      <c r="M139" s="684"/>
      <c r="N139" s="684"/>
      <c r="O139" s="684"/>
      <c r="P139" s="684"/>
      <c r="Q139" s="684"/>
      <c r="R139" s="686"/>
      <c r="S139" s="144"/>
    </row>
    <row r="140" spans="1:19" ht="13.5" thickTop="1" x14ac:dyDescent="0.3">
      <c r="A140" s="44"/>
      <c r="B140" s="818"/>
      <c r="C140" s="819"/>
      <c r="D140" s="819"/>
      <c r="E140" s="613"/>
      <c r="F140" s="151">
        <f>SUM(E140)</f>
        <v>0</v>
      </c>
      <c r="G140" s="152" t="e">
        <f>F140/$D$17</f>
        <v>#DIV/0!</v>
      </c>
      <c r="H140" s="573"/>
      <c r="I140" s="684"/>
      <c r="J140" s="684"/>
      <c r="K140" s="684"/>
      <c r="L140" s="684"/>
      <c r="M140" s="684"/>
      <c r="N140" s="684"/>
      <c r="O140" s="684"/>
      <c r="P140" s="684"/>
      <c r="Q140" s="684"/>
      <c r="R140" s="686"/>
      <c r="S140" s="144"/>
    </row>
    <row r="141" spans="1:19" x14ac:dyDescent="0.3">
      <c r="A141" s="150"/>
      <c r="B141" s="804"/>
      <c r="C141" s="805"/>
      <c r="D141" s="805"/>
      <c r="E141" s="597"/>
      <c r="F141" s="70">
        <f t="shared" ref="F141:F143" si="52">SUM(E141)</f>
        <v>0</v>
      </c>
      <c r="G141" s="153" t="e">
        <f>F141/$D$17</f>
        <v>#DIV/0!</v>
      </c>
      <c r="H141" s="573"/>
      <c r="I141" s="684"/>
      <c r="J141" s="684"/>
      <c r="K141" s="684"/>
      <c r="L141" s="684"/>
      <c r="M141" s="684"/>
      <c r="N141" s="684"/>
      <c r="O141" s="684"/>
      <c r="P141" s="684"/>
      <c r="Q141" s="684"/>
      <c r="R141" s="686"/>
      <c r="S141" s="144"/>
    </row>
    <row r="142" spans="1:19" x14ac:dyDescent="0.3">
      <c r="A142" s="150"/>
      <c r="B142" s="804"/>
      <c r="C142" s="805"/>
      <c r="D142" s="805"/>
      <c r="E142" s="597"/>
      <c r="F142" s="70">
        <f t="shared" si="52"/>
        <v>0</v>
      </c>
      <c r="G142" s="153" t="e">
        <f>F142/$D$17</f>
        <v>#DIV/0!</v>
      </c>
      <c r="H142" s="573"/>
      <c r="I142" s="684"/>
      <c r="J142" s="684"/>
      <c r="K142" s="684"/>
      <c r="L142" s="684"/>
      <c r="M142" s="684"/>
      <c r="N142" s="684"/>
      <c r="O142" s="684"/>
      <c r="P142" s="684"/>
      <c r="Q142" s="684"/>
      <c r="R142" s="686"/>
      <c r="S142" s="144"/>
    </row>
    <row r="143" spans="1:19" ht="13.5" thickBot="1" x14ac:dyDescent="0.35">
      <c r="A143" s="150"/>
      <c r="B143" s="820"/>
      <c r="C143" s="821"/>
      <c r="D143" s="821"/>
      <c r="E143" s="614"/>
      <c r="F143" s="154">
        <f t="shared" si="52"/>
        <v>0</v>
      </c>
      <c r="G143" s="155" t="e">
        <f>F143/$D$17</f>
        <v>#DIV/0!</v>
      </c>
      <c r="H143" s="573"/>
      <c r="I143" s="684"/>
      <c r="J143" s="684"/>
      <c r="K143" s="684"/>
      <c r="L143" s="684"/>
      <c r="M143" s="684"/>
      <c r="N143" s="684"/>
      <c r="O143" s="684"/>
      <c r="P143" s="684"/>
      <c r="Q143" s="684"/>
      <c r="R143" s="686"/>
      <c r="S143" s="144"/>
    </row>
    <row r="144" spans="1:19" ht="14" thickTop="1" thickBot="1" x14ac:dyDescent="0.35">
      <c r="A144" s="150"/>
      <c r="B144" s="256"/>
      <c r="C144" s="206"/>
      <c r="D144" s="100"/>
      <c r="E144" s="203" t="s">
        <v>102</v>
      </c>
      <c r="F144" s="631">
        <f t="shared" ref="F144" si="53">SUM(F140:F143)</f>
        <v>0</v>
      </c>
      <c r="G144" s="632" t="e">
        <f>SUM(G140:G143)</f>
        <v>#DIV/0!</v>
      </c>
      <c r="H144" s="570"/>
      <c r="I144" s="570"/>
      <c r="J144" s="570"/>
      <c r="K144" s="570"/>
      <c r="L144" s="570"/>
      <c r="M144" s="570"/>
      <c r="N144" s="570"/>
      <c r="O144" s="570"/>
      <c r="P144" s="570"/>
      <c r="Q144" s="570"/>
      <c r="R144" s="569"/>
      <c r="S144" s="144"/>
    </row>
    <row r="145" spans="1:19" ht="13.5" thickTop="1" x14ac:dyDescent="0.3">
      <c r="A145" s="144"/>
      <c r="B145" s="254"/>
      <c r="C145" s="181"/>
      <c r="D145" s="91"/>
      <c r="E145" s="87"/>
      <c r="F145" s="185"/>
      <c r="G145" s="101"/>
      <c r="H145" s="570"/>
      <c r="I145" s="570"/>
      <c r="J145" s="570"/>
      <c r="K145" s="570"/>
      <c r="L145" s="570"/>
      <c r="M145" s="570"/>
      <c r="N145" s="570"/>
      <c r="O145" s="570"/>
      <c r="P145" s="570"/>
      <c r="Q145" s="570"/>
      <c r="R145" s="569"/>
      <c r="S145" s="144"/>
    </row>
    <row r="146" spans="1:19" ht="13.5" thickBot="1" x14ac:dyDescent="0.35">
      <c r="A146" s="44"/>
      <c r="B146" s="270" t="s">
        <v>103</v>
      </c>
      <c r="C146" s="147"/>
      <c r="D146" s="147"/>
      <c r="E146" s="199"/>
      <c r="F146" s="122"/>
      <c r="G146" s="201"/>
      <c r="H146" s="573"/>
      <c r="I146" s="570"/>
      <c r="J146" s="570"/>
      <c r="K146" s="570"/>
      <c r="L146" s="570"/>
      <c r="M146" s="570"/>
      <c r="N146" s="570"/>
      <c r="O146" s="570"/>
      <c r="P146" s="570"/>
      <c r="Q146" s="570"/>
      <c r="R146" s="569"/>
      <c r="S146" s="144"/>
    </row>
    <row r="147" spans="1:19" ht="27" thickTop="1" thickBot="1" x14ac:dyDescent="0.35">
      <c r="A147" s="143"/>
      <c r="B147" s="816" t="s">
        <v>77</v>
      </c>
      <c r="C147" s="817"/>
      <c r="D147" s="817"/>
      <c r="E147" s="633" t="s">
        <v>78</v>
      </c>
      <c r="F147" s="634" t="s">
        <v>79</v>
      </c>
      <c r="G147" s="635" t="s">
        <v>80</v>
      </c>
      <c r="H147" s="573"/>
      <c r="I147" s="684" t="s">
        <v>233</v>
      </c>
      <c r="J147" s="684"/>
      <c r="K147" s="684"/>
      <c r="L147" s="684"/>
      <c r="M147" s="684"/>
      <c r="N147" s="684"/>
      <c r="O147" s="684"/>
      <c r="P147" s="684"/>
      <c r="Q147" s="684"/>
      <c r="R147" s="686"/>
      <c r="S147" s="144"/>
    </row>
    <row r="148" spans="1:19" ht="13.5" thickTop="1" x14ac:dyDescent="0.3">
      <c r="A148" s="150"/>
      <c r="B148" s="818"/>
      <c r="C148" s="819"/>
      <c r="D148" s="819"/>
      <c r="E148" s="613"/>
      <c r="F148" s="151">
        <f>SUM(E148)</f>
        <v>0</v>
      </c>
      <c r="G148" s="152" t="e">
        <f>F148/$D$17</f>
        <v>#DIV/0!</v>
      </c>
      <c r="H148" s="573"/>
      <c r="I148" s="684"/>
      <c r="J148" s="684"/>
      <c r="K148" s="684"/>
      <c r="L148" s="684"/>
      <c r="M148" s="684"/>
      <c r="N148" s="684"/>
      <c r="O148" s="684"/>
      <c r="P148" s="684"/>
      <c r="Q148" s="684"/>
      <c r="R148" s="686"/>
      <c r="S148" s="144"/>
    </row>
    <row r="149" spans="1:19" x14ac:dyDescent="0.3">
      <c r="A149" s="150"/>
      <c r="B149" s="804"/>
      <c r="C149" s="805"/>
      <c r="D149" s="805"/>
      <c r="E149" s="597"/>
      <c r="F149" s="70">
        <f t="shared" ref="F149:F151" si="54">SUM(E149)</f>
        <v>0</v>
      </c>
      <c r="G149" s="153" t="e">
        <f>F149/$D$17</f>
        <v>#DIV/0!</v>
      </c>
      <c r="H149" s="573"/>
      <c r="I149" s="684"/>
      <c r="J149" s="684"/>
      <c r="K149" s="684"/>
      <c r="L149" s="684"/>
      <c r="M149" s="684"/>
      <c r="N149" s="684"/>
      <c r="O149" s="684"/>
      <c r="P149" s="684"/>
      <c r="Q149" s="684"/>
      <c r="R149" s="686"/>
      <c r="S149" s="144"/>
    </row>
    <row r="150" spans="1:19" x14ac:dyDescent="0.3">
      <c r="A150" s="150"/>
      <c r="B150" s="804"/>
      <c r="C150" s="805"/>
      <c r="D150" s="805"/>
      <c r="E150" s="597"/>
      <c r="F150" s="70">
        <f t="shared" si="54"/>
        <v>0</v>
      </c>
      <c r="G150" s="153" t="e">
        <f>F150/$D$17</f>
        <v>#DIV/0!</v>
      </c>
      <c r="H150" s="573"/>
      <c r="I150" s="684"/>
      <c r="J150" s="684"/>
      <c r="K150" s="684"/>
      <c r="L150" s="684"/>
      <c r="M150" s="684"/>
      <c r="N150" s="684"/>
      <c r="O150" s="684"/>
      <c r="P150" s="684"/>
      <c r="Q150" s="684"/>
      <c r="R150" s="686"/>
      <c r="S150" s="144"/>
    </row>
    <row r="151" spans="1:19" ht="13.5" thickBot="1" x14ac:dyDescent="0.35">
      <c r="A151" s="150"/>
      <c r="B151" s="820"/>
      <c r="C151" s="821"/>
      <c r="D151" s="821"/>
      <c r="E151" s="614"/>
      <c r="F151" s="154">
        <f t="shared" si="54"/>
        <v>0</v>
      </c>
      <c r="G151" s="155" t="e">
        <f>F151/$D$17</f>
        <v>#DIV/0!</v>
      </c>
      <c r="H151" s="573"/>
      <c r="I151" s="684"/>
      <c r="J151" s="684"/>
      <c r="K151" s="684"/>
      <c r="L151" s="684"/>
      <c r="M151" s="684"/>
      <c r="N151" s="684"/>
      <c r="O151" s="684"/>
      <c r="P151" s="684"/>
      <c r="Q151" s="684"/>
      <c r="R151" s="686"/>
      <c r="S151" s="144"/>
    </row>
    <row r="152" spans="1:19" ht="14" thickTop="1" thickBot="1" x14ac:dyDescent="0.35">
      <c r="A152" s="150"/>
      <c r="B152" s="256"/>
      <c r="C152" s="100"/>
      <c r="D152" s="100"/>
      <c r="E152" s="45" t="s">
        <v>104</v>
      </c>
      <c r="F152" s="631">
        <f t="shared" ref="F152" si="55">SUM(F148:F151)</f>
        <v>0</v>
      </c>
      <c r="G152" s="632" t="e">
        <f>SUM(G148:G151)</f>
        <v>#DIV/0!</v>
      </c>
      <c r="H152" s="570"/>
      <c r="I152" s="570"/>
      <c r="J152" s="570"/>
      <c r="K152" s="570"/>
      <c r="L152" s="570"/>
      <c r="M152" s="570"/>
      <c r="N152" s="570"/>
      <c r="O152" s="570"/>
      <c r="P152" s="570"/>
      <c r="Q152" s="570"/>
      <c r="R152" s="569"/>
      <c r="S152" s="144"/>
    </row>
    <row r="153" spans="1:19" ht="13.5" thickTop="1" x14ac:dyDescent="0.3">
      <c r="A153" s="144"/>
      <c r="B153" s="273"/>
      <c r="C153" s="91"/>
      <c r="D153" s="91"/>
      <c r="E153" s="156"/>
      <c r="F153" s="101"/>
      <c r="G153" s="101"/>
      <c r="H153" s="570"/>
      <c r="I153" s="570"/>
      <c r="J153" s="570"/>
      <c r="K153" s="570"/>
      <c r="L153" s="570"/>
      <c r="M153" s="570"/>
      <c r="N153" s="570"/>
      <c r="O153" s="570"/>
      <c r="P153" s="570"/>
      <c r="Q153" s="570"/>
      <c r="R153" s="569"/>
      <c r="S153" s="144"/>
    </row>
    <row r="154" spans="1:19" ht="13.5" thickBot="1" x14ac:dyDescent="0.35">
      <c r="A154" s="144"/>
      <c r="B154" s="270" t="s">
        <v>105</v>
      </c>
      <c r="C154" s="147"/>
      <c r="D154" s="147"/>
      <c r="E154" s="92"/>
      <c r="F154" s="201"/>
      <c r="G154" s="201"/>
      <c r="H154" s="573"/>
      <c r="I154" s="570"/>
      <c r="J154" s="570"/>
      <c r="K154" s="570"/>
      <c r="L154" s="570"/>
      <c r="M154" s="570"/>
      <c r="N154" s="570"/>
      <c r="O154" s="570"/>
      <c r="P154" s="570"/>
      <c r="Q154" s="570"/>
      <c r="R154" s="569"/>
      <c r="S154" s="144"/>
    </row>
    <row r="155" spans="1:19" ht="27" thickTop="1" thickBot="1" x14ac:dyDescent="0.35">
      <c r="A155" s="44"/>
      <c r="B155" s="816" t="s">
        <v>77</v>
      </c>
      <c r="C155" s="817"/>
      <c r="D155" s="817"/>
      <c r="E155" s="633" t="s">
        <v>78</v>
      </c>
      <c r="F155" s="634" t="s">
        <v>79</v>
      </c>
      <c r="G155" s="635" t="s">
        <v>80</v>
      </c>
      <c r="H155" s="573"/>
      <c r="I155" s="684" t="s">
        <v>233</v>
      </c>
      <c r="J155" s="684"/>
      <c r="K155" s="684"/>
      <c r="L155" s="684"/>
      <c r="M155" s="684"/>
      <c r="N155" s="684"/>
      <c r="O155" s="684"/>
      <c r="P155" s="684"/>
      <c r="Q155" s="684"/>
      <c r="R155" s="686"/>
      <c r="S155" s="144"/>
    </row>
    <row r="156" spans="1:19" ht="13.5" thickTop="1" x14ac:dyDescent="0.3">
      <c r="A156" s="143"/>
      <c r="B156" s="818"/>
      <c r="C156" s="819"/>
      <c r="D156" s="819"/>
      <c r="E156" s="613"/>
      <c r="F156" s="151">
        <f>SUM(E156)</f>
        <v>0</v>
      </c>
      <c r="G156" s="152" t="e">
        <f>F156/$D$17</f>
        <v>#DIV/0!</v>
      </c>
      <c r="H156" s="573"/>
      <c r="I156" s="684"/>
      <c r="J156" s="684"/>
      <c r="K156" s="684"/>
      <c r="L156" s="684"/>
      <c r="M156" s="684"/>
      <c r="N156" s="684"/>
      <c r="O156" s="684"/>
      <c r="P156" s="684"/>
      <c r="Q156" s="684"/>
      <c r="R156" s="686"/>
      <c r="S156" s="144"/>
    </row>
    <row r="157" spans="1:19" x14ac:dyDescent="0.3">
      <c r="A157" s="144"/>
      <c r="B157" s="804"/>
      <c r="C157" s="805"/>
      <c r="D157" s="805"/>
      <c r="E157" s="597"/>
      <c r="F157" s="70">
        <f t="shared" ref="F157:F159" si="56">SUM(E157)</f>
        <v>0</v>
      </c>
      <c r="G157" s="153" t="e">
        <f>F157/$D$17</f>
        <v>#DIV/0!</v>
      </c>
      <c r="H157" s="573"/>
      <c r="I157" s="684"/>
      <c r="J157" s="684"/>
      <c r="K157" s="684"/>
      <c r="L157" s="684"/>
      <c r="M157" s="684"/>
      <c r="N157" s="684"/>
      <c r="O157" s="684"/>
      <c r="P157" s="684"/>
      <c r="Q157" s="684"/>
      <c r="R157" s="686"/>
      <c r="S157" s="144"/>
    </row>
    <row r="158" spans="1:19" x14ac:dyDescent="0.3">
      <c r="A158" s="195"/>
      <c r="B158" s="804"/>
      <c r="C158" s="805"/>
      <c r="D158" s="805"/>
      <c r="E158" s="597"/>
      <c r="F158" s="70">
        <f t="shared" si="56"/>
        <v>0</v>
      </c>
      <c r="G158" s="153" t="e">
        <f>F158/$D$17</f>
        <v>#DIV/0!</v>
      </c>
      <c r="H158" s="573"/>
      <c r="I158" s="684"/>
      <c r="J158" s="684"/>
      <c r="K158" s="684"/>
      <c r="L158" s="684"/>
      <c r="M158" s="684"/>
      <c r="N158" s="684"/>
      <c r="O158" s="684"/>
      <c r="P158" s="684"/>
      <c r="Q158" s="684"/>
      <c r="R158" s="686"/>
      <c r="S158" s="144"/>
    </row>
    <row r="159" spans="1:19" ht="13.5" thickBot="1" x14ac:dyDescent="0.35">
      <c r="A159" s="44"/>
      <c r="B159" s="820"/>
      <c r="C159" s="821"/>
      <c r="D159" s="821"/>
      <c r="E159" s="614"/>
      <c r="F159" s="154">
        <f t="shared" si="56"/>
        <v>0</v>
      </c>
      <c r="G159" s="155" t="e">
        <f>F159/$D$17</f>
        <v>#DIV/0!</v>
      </c>
      <c r="H159" s="573"/>
      <c r="I159" s="684"/>
      <c r="J159" s="684"/>
      <c r="K159" s="684"/>
      <c r="L159" s="684"/>
      <c r="M159" s="684"/>
      <c r="N159" s="684"/>
      <c r="O159" s="684"/>
      <c r="P159" s="684"/>
      <c r="Q159" s="684"/>
      <c r="R159" s="686"/>
      <c r="S159" s="144"/>
    </row>
    <row r="160" spans="1:19" ht="14" thickTop="1" thickBot="1" x14ac:dyDescent="0.35">
      <c r="A160" s="143"/>
      <c r="B160" s="256"/>
      <c r="C160" s="202"/>
      <c r="D160" s="202"/>
      <c r="E160" s="203" t="s">
        <v>106</v>
      </c>
      <c r="F160" s="631">
        <f t="shared" ref="F160" si="57">SUM(F156:F159)</f>
        <v>0</v>
      </c>
      <c r="G160" s="632" t="e">
        <f>SUM(G156:G159)</f>
        <v>#DIV/0!</v>
      </c>
      <c r="H160" s="574"/>
      <c r="I160" s="570"/>
      <c r="J160" s="570"/>
      <c r="K160" s="570"/>
      <c r="L160" s="570"/>
      <c r="M160" s="570"/>
      <c r="N160" s="570"/>
      <c r="O160" s="570"/>
      <c r="P160" s="570" t="s">
        <v>108</v>
      </c>
      <c r="Q160" s="570"/>
      <c r="R160" s="569"/>
      <c r="S160" s="144"/>
    </row>
    <row r="161" spans="1:19" ht="13.5" thickTop="1" x14ac:dyDescent="0.3">
      <c r="A161" s="144"/>
      <c r="B161" s="273"/>
      <c r="C161" s="81"/>
      <c r="D161" s="81"/>
      <c r="E161" s="156"/>
      <c r="F161" s="101"/>
      <c r="G161" s="101"/>
      <c r="H161" s="575"/>
      <c r="I161" s="570"/>
      <c r="J161" s="570"/>
      <c r="K161" s="570"/>
      <c r="L161" s="570"/>
      <c r="M161" s="570"/>
      <c r="N161" s="570"/>
      <c r="O161" s="570"/>
      <c r="P161" s="570"/>
      <c r="Q161" s="570"/>
      <c r="R161" s="569"/>
      <c r="S161" s="144"/>
    </row>
    <row r="162" spans="1:19" ht="13.5" thickBot="1" x14ac:dyDescent="0.35">
      <c r="A162" s="144"/>
      <c r="B162" s="270" t="s">
        <v>26</v>
      </c>
      <c r="C162" s="147"/>
      <c r="D162" s="147"/>
      <c r="E162" s="92"/>
      <c r="F162" s="201"/>
      <c r="G162" s="201"/>
      <c r="H162" s="570"/>
      <c r="I162" s="570"/>
      <c r="J162" s="570"/>
      <c r="K162" s="570"/>
      <c r="L162" s="570"/>
      <c r="M162" s="570"/>
      <c r="N162" s="570"/>
      <c r="O162" s="570"/>
      <c r="P162" s="570"/>
      <c r="Q162" s="570"/>
      <c r="R162" s="569"/>
      <c r="S162" s="144"/>
    </row>
    <row r="163" spans="1:19" ht="27" thickTop="1" thickBot="1" x14ac:dyDescent="0.35">
      <c r="A163" s="144"/>
      <c r="B163" s="816" t="s">
        <v>77</v>
      </c>
      <c r="C163" s="817"/>
      <c r="D163" s="817"/>
      <c r="E163" s="633" t="s">
        <v>78</v>
      </c>
      <c r="F163" s="634" t="s">
        <v>79</v>
      </c>
      <c r="G163" s="635" t="s">
        <v>80</v>
      </c>
      <c r="H163" s="570"/>
      <c r="I163" s="684" t="s">
        <v>233</v>
      </c>
      <c r="J163" s="684"/>
      <c r="K163" s="684"/>
      <c r="L163" s="684"/>
      <c r="M163" s="684"/>
      <c r="N163" s="684"/>
      <c r="O163" s="684"/>
      <c r="P163" s="684"/>
      <c r="Q163" s="684"/>
      <c r="R163" s="686"/>
      <c r="S163" s="144"/>
    </row>
    <row r="164" spans="1:19" ht="13.5" thickTop="1" x14ac:dyDescent="0.3">
      <c r="A164" s="44"/>
      <c r="B164" s="818"/>
      <c r="C164" s="819"/>
      <c r="D164" s="819"/>
      <c r="E164" s="613"/>
      <c r="F164" s="151">
        <f>SUM(E164)</f>
        <v>0</v>
      </c>
      <c r="G164" s="152" t="e">
        <f>F164/$D$17</f>
        <v>#DIV/0!</v>
      </c>
      <c r="H164" s="570"/>
      <c r="I164" s="684"/>
      <c r="J164" s="684"/>
      <c r="K164" s="684"/>
      <c r="L164" s="684"/>
      <c r="M164" s="684"/>
      <c r="N164" s="684"/>
      <c r="O164" s="684"/>
      <c r="P164" s="684"/>
      <c r="Q164" s="684"/>
      <c r="R164" s="686"/>
      <c r="S164" s="144"/>
    </row>
    <row r="165" spans="1:19" x14ac:dyDescent="0.3">
      <c r="A165" s="143"/>
      <c r="B165" s="804"/>
      <c r="C165" s="805"/>
      <c r="D165" s="805"/>
      <c r="E165" s="597"/>
      <c r="F165" s="70">
        <f t="shared" ref="F165:F167" si="58">SUM(E165)</f>
        <v>0</v>
      </c>
      <c r="G165" s="153" t="e">
        <f>F165/$D$17</f>
        <v>#DIV/0!</v>
      </c>
      <c r="H165" s="567"/>
      <c r="I165" s="684"/>
      <c r="J165" s="684"/>
      <c r="K165" s="684"/>
      <c r="L165" s="684"/>
      <c r="M165" s="684"/>
      <c r="N165" s="684"/>
      <c r="O165" s="684"/>
      <c r="P165" s="684"/>
      <c r="Q165" s="684"/>
      <c r="R165" s="686"/>
      <c r="S165" s="144"/>
    </row>
    <row r="166" spans="1:19" x14ac:dyDescent="0.3">
      <c r="A166" s="144"/>
      <c r="B166" s="804"/>
      <c r="C166" s="805"/>
      <c r="D166" s="805"/>
      <c r="E166" s="597"/>
      <c r="F166" s="70">
        <f t="shared" si="58"/>
        <v>0</v>
      </c>
      <c r="G166" s="153" t="e">
        <f>F166/$D$17</f>
        <v>#DIV/0!</v>
      </c>
      <c r="H166" s="576"/>
      <c r="I166" s="684"/>
      <c r="J166" s="684"/>
      <c r="K166" s="684"/>
      <c r="L166" s="684"/>
      <c r="M166" s="684"/>
      <c r="N166" s="684"/>
      <c r="O166" s="684"/>
      <c r="P166" s="684"/>
      <c r="Q166" s="684"/>
      <c r="R166" s="686"/>
      <c r="S166" s="144"/>
    </row>
    <row r="167" spans="1:19" ht="13.5" thickBot="1" x14ac:dyDescent="0.35">
      <c r="A167" s="144"/>
      <c r="B167" s="820"/>
      <c r="C167" s="821"/>
      <c r="D167" s="821"/>
      <c r="E167" s="614"/>
      <c r="F167" s="154">
        <f t="shared" si="58"/>
        <v>0</v>
      </c>
      <c r="G167" s="155" t="e">
        <f>F167/$D$17</f>
        <v>#DIV/0!</v>
      </c>
      <c r="H167" s="575"/>
      <c r="I167" s="684"/>
      <c r="J167" s="684"/>
      <c r="K167" s="684"/>
      <c r="L167" s="684"/>
      <c r="M167" s="684"/>
      <c r="N167" s="684"/>
      <c r="O167" s="684"/>
      <c r="P167" s="684"/>
      <c r="Q167" s="684"/>
      <c r="R167" s="686"/>
      <c r="S167" s="144"/>
    </row>
    <row r="168" spans="1:19" ht="14" thickTop="1" thickBot="1" x14ac:dyDescent="0.35">
      <c r="A168" s="44"/>
      <c r="B168" s="271"/>
      <c r="C168" s="202"/>
      <c r="D168" s="202"/>
      <c r="E168" s="207" t="s">
        <v>107</v>
      </c>
      <c r="F168" s="631">
        <f t="shared" ref="F168" si="59">SUM(F164:F167)</f>
        <v>0</v>
      </c>
      <c r="G168" s="632" t="e">
        <f>SUM(G164:G167)</f>
        <v>#DIV/0!</v>
      </c>
      <c r="H168" s="575"/>
      <c r="I168" s="570"/>
      <c r="J168" s="570"/>
      <c r="K168" s="570"/>
      <c r="L168" s="570"/>
      <c r="M168" s="570"/>
      <c r="N168" s="570"/>
      <c r="O168" s="570"/>
      <c r="P168" s="570"/>
      <c r="Q168" s="570"/>
      <c r="R168" s="569"/>
      <c r="S168" s="144"/>
    </row>
    <row r="169" spans="1:19" ht="14" thickTop="1" thickBot="1" x14ac:dyDescent="0.35">
      <c r="A169" s="143"/>
      <c r="B169" s="222"/>
      <c r="C169" s="156"/>
      <c r="D169" s="156"/>
      <c r="E169" s="156"/>
      <c r="F169" s="53"/>
      <c r="G169" s="247"/>
      <c r="H169" s="575"/>
      <c r="I169" s="570"/>
      <c r="J169" s="570"/>
      <c r="K169" s="570"/>
      <c r="L169" s="570"/>
      <c r="M169" s="570"/>
      <c r="N169" s="570"/>
      <c r="O169" s="570"/>
      <c r="P169" s="570"/>
      <c r="Q169" s="570"/>
      <c r="R169" s="569"/>
      <c r="S169" s="144"/>
    </row>
    <row r="170" spans="1:19" ht="14" thickTop="1" thickBot="1" x14ac:dyDescent="0.35">
      <c r="A170" s="143"/>
      <c r="B170" s="273"/>
      <c r="C170" s="91"/>
      <c r="D170" s="91"/>
      <c r="E170" s="246" t="s">
        <v>109</v>
      </c>
      <c r="F170" s="630">
        <f>F128+F136+F144+F152+F160+F168</f>
        <v>0</v>
      </c>
      <c r="G170" s="629" t="e">
        <f>G128+G136+G144+G152+G160+G168</f>
        <v>#DIV/0!</v>
      </c>
      <c r="H170" s="575"/>
      <c r="I170" s="570"/>
      <c r="J170" s="570"/>
      <c r="K170" s="570"/>
      <c r="L170" s="570"/>
      <c r="M170" s="570"/>
      <c r="N170" s="570"/>
      <c r="O170" s="570"/>
      <c r="P170" s="570"/>
      <c r="Q170" s="570"/>
      <c r="R170" s="569"/>
      <c r="S170" s="144"/>
    </row>
    <row r="171" spans="1:19" ht="13.5" thickTop="1" x14ac:dyDescent="0.3">
      <c r="A171" s="144"/>
      <c r="B171" s="222"/>
      <c r="C171" s="156"/>
      <c r="D171" s="156"/>
      <c r="E171" s="156"/>
      <c r="F171" s="248"/>
      <c r="G171" s="248"/>
      <c r="H171" s="575"/>
      <c r="I171" s="570"/>
      <c r="J171" s="570"/>
      <c r="K171" s="570"/>
      <c r="L171" s="570"/>
      <c r="M171" s="570"/>
      <c r="N171" s="570"/>
      <c r="O171" s="570"/>
      <c r="P171" s="570"/>
      <c r="Q171" s="570"/>
      <c r="R171" s="569"/>
      <c r="S171" s="144"/>
    </row>
    <row r="172" spans="1:19" x14ac:dyDescent="0.3">
      <c r="A172" s="44"/>
      <c r="B172" s="222"/>
      <c r="C172" s="156"/>
      <c r="D172" s="156"/>
      <c r="E172" s="156"/>
      <c r="F172" s="194"/>
      <c r="G172" s="194"/>
      <c r="H172" s="575"/>
      <c r="I172" s="570"/>
      <c r="J172" s="570"/>
      <c r="K172" s="570"/>
      <c r="L172" s="570"/>
      <c r="M172" s="570"/>
      <c r="N172" s="570"/>
      <c r="O172" s="570"/>
      <c r="P172" s="570"/>
      <c r="Q172" s="570"/>
      <c r="R172" s="569"/>
      <c r="S172" s="144"/>
    </row>
    <row r="173" spans="1:19" x14ac:dyDescent="0.3">
      <c r="A173" s="143"/>
      <c r="B173" s="222"/>
      <c r="C173" s="156"/>
      <c r="D173" s="156"/>
      <c r="E173" s="156"/>
      <c r="F173" s="194"/>
      <c r="G173" s="194"/>
      <c r="H173" s="575"/>
      <c r="I173" s="570"/>
      <c r="J173" s="570"/>
      <c r="K173" s="570"/>
      <c r="L173" s="570"/>
      <c r="M173" s="570"/>
      <c r="N173" s="570"/>
      <c r="O173" s="570"/>
      <c r="P173" s="570"/>
      <c r="Q173" s="570"/>
      <c r="R173" s="569"/>
      <c r="S173" s="144"/>
    </row>
    <row r="174" spans="1:19" x14ac:dyDescent="0.3">
      <c r="A174" s="143"/>
      <c r="B174" s="222"/>
      <c r="C174" s="156"/>
      <c r="D174" s="156"/>
      <c r="E174" s="156"/>
      <c r="F174" s="194"/>
      <c r="G174" s="194"/>
      <c r="H174" s="575"/>
      <c r="I174" s="570"/>
      <c r="J174" s="570"/>
      <c r="K174" s="570"/>
      <c r="L174" s="570"/>
      <c r="M174" s="570"/>
      <c r="N174" s="570"/>
      <c r="O174" s="570"/>
      <c r="P174" s="570"/>
      <c r="Q174" s="570"/>
      <c r="R174" s="569"/>
      <c r="S174" s="144"/>
    </row>
    <row r="175" spans="1:19" ht="24" thickBot="1" x14ac:dyDescent="0.6">
      <c r="A175" s="143"/>
      <c r="B175" s="442" t="s">
        <v>110</v>
      </c>
      <c r="C175" s="80"/>
      <c r="D175" s="81"/>
      <c r="E175" s="44"/>
      <c r="F175" s="81"/>
      <c r="G175" s="249"/>
      <c r="H175" s="575"/>
      <c r="I175" s="570"/>
      <c r="J175" s="570"/>
      <c r="K175" s="570"/>
      <c r="L175" s="570"/>
      <c r="M175" s="570"/>
      <c r="N175" s="570"/>
      <c r="O175" s="570"/>
      <c r="P175" s="570"/>
      <c r="Q175" s="570"/>
      <c r="R175" s="569"/>
      <c r="S175" s="144"/>
    </row>
    <row r="176" spans="1:19" ht="19" thickTop="1" x14ac:dyDescent="0.45">
      <c r="A176" s="144"/>
      <c r="B176" s="443" t="s">
        <v>111</v>
      </c>
      <c r="C176" s="180"/>
      <c r="D176" s="444"/>
      <c r="E176" s="445"/>
      <c r="F176" s="446"/>
      <c r="G176" s="447"/>
      <c r="H176" s="575"/>
      <c r="I176" s="570"/>
      <c r="J176" s="570"/>
      <c r="K176" s="570"/>
      <c r="L176" s="570"/>
      <c r="M176" s="570"/>
      <c r="N176" s="570"/>
      <c r="O176" s="570"/>
      <c r="P176" s="570"/>
      <c r="Q176" s="570"/>
      <c r="R176" s="569"/>
      <c r="S176" s="144"/>
    </row>
    <row r="177" spans="1:19" x14ac:dyDescent="0.3">
      <c r="A177" s="44"/>
      <c r="B177" s="222"/>
      <c r="C177" s="156"/>
      <c r="D177" s="204"/>
      <c r="E177" s="208"/>
      <c r="F177" s="627" t="s">
        <v>64</v>
      </c>
      <c r="G177" s="628" t="s">
        <v>112</v>
      </c>
      <c r="H177" s="575"/>
      <c r="I177" s="570"/>
      <c r="J177" s="570"/>
      <c r="K177" s="570"/>
      <c r="L177" s="570"/>
      <c r="M177" s="570"/>
      <c r="N177" s="570"/>
      <c r="O177" s="570"/>
      <c r="P177" s="570"/>
      <c r="Q177" s="570"/>
      <c r="R177" s="569"/>
      <c r="S177" s="144"/>
    </row>
    <row r="178" spans="1:19" x14ac:dyDescent="0.3">
      <c r="A178" s="144"/>
      <c r="B178" s="258" t="s">
        <v>50</v>
      </c>
      <c r="C178" s="80"/>
      <c r="D178" s="87"/>
      <c r="E178" s="209"/>
      <c r="F178" s="124">
        <f>O57</f>
        <v>0</v>
      </c>
      <c r="G178" s="448" t="e">
        <f>P57</f>
        <v>#DIV/0!</v>
      </c>
      <c r="H178" s="575"/>
      <c r="I178" s="570"/>
      <c r="J178" s="570"/>
      <c r="K178" s="570"/>
      <c r="L178" s="570"/>
      <c r="M178" s="570"/>
      <c r="N178" s="570"/>
      <c r="O178" s="570"/>
      <c r="P178" s="570"/>
      <c r="Q178" s="570"/>
      <c r="R178" s="569"/>
      <c r="S178" s="144"/>
    </row>
    <row r="179" spans="1:19" x14ac:dyDescent="0.3">
      <c r="A179" s="144"/>
      <c r="B179" s="449"/>
      <c r="C179" s="419"/>
      <c r="D179" s="420"/>
      <c r="E179" s="421"/>
      <c r="F179" s="422"/>
      <c r="G179" s="450"/>
      <c r="H179" s="575"/>
      <c r="I179" s="570"/>
      <c r="J179" s="570"/>
      <c r="K179" s="570"/>
      <c r="L179" s="570"/>
      <c r="M179" s="570"/>
      <c r="N179" s="570"/>
      <c r="O179" s="570"/>
      <c r="P179" s="570"/>
      <c r="Q179" s="570"/>
      <c r="R179" s="569"/>
      <c r="S179" s="144"/>
    </row>
    <row r="180" spans="1:19" x14ac:dyDescent="0.3">
      <c r="A180" s="44"/>
      <c r="B180" s="451" t="s">
        <v>76</v>
      </c>
      <c r="C180" s="423"/>
      <c r="D180" s="424"/>
      <c r="E180" s="425"/>
      <c r="F180" s="426">
        <f>F66</f>
        <v>0</v>
      </c>
      <c r="G180" s="452" t="e">
        <f>G66</f>
        <v>#DIV/0!</v>
      </c>
      <c r="H180" s="575"/>
      <c r="I180" s="570"/>
      <c r="J180" s="570"/>
      <c r="K180" s="570"/>
      <c r="L180" s="570"/>
      <c r="M180" s="570"/>
      <c r="N180" s="570"/>
      <c r="O180" s="570"/>
      <c r="P180" s="570"/>
      <c r="Q180" s="570"/>
      <c r="R180" s="569"/>
      <c r="S180" s="144"/>
    </row>
    <row r="181" spans="1:19" x14ac:dyDescent="0.3">
      <c r="A181" s="143"/>
      <c r="B181" s="258"/>
      <c r="C181" s="80"/>
      <c r="D181" s="210"/>
      <c r="E181" s="52"/>
      <c r="F181" s="125"/>
      <c r="G181" s="448"/>
      <c r="H181" s="575"/>
      <c r="I181" s="570"/>
      <c r="J181" s="570"/>
      <c r="K181" s="570"/>
      <c r="L181" s="570"/>
      <c r="M181" s="570"/>
      <c r="N181" s="570"/>
      <c r="O181" s="570"/>
      <c r="P181" s="570"/>
      <c r="Q181" s="570"/>
      <c r="R181" s="569"/>
      <c r="S181" s="144"/>
    </row>
    <row r="182" spans="1:19" x14ac:dyDescent="0.3">
      <c r="A182" s="144"/>
      <c r="B182" s="274" t="s">
        <v>113</v>
      </c>
      <c r="C182" s="91"/>
      <c r="D182" s="87"/>
      <c r="E182" s="209"/>
      <c r="F182" s="211">
        <f>SUM(F183:F185)</f>
        <v>0</v>
      </c>
      <c r="G182" s="453" t="e">
        <f>SUM(G183:G185)</f>
        <v>#DIV/0!</v>
      </c>
      <c r="H182" s="575"/>
      <c r="I182" s="570"/>
      <c r="J182" s="570"/>
      <c r="K182" s="570"/>
      <c r="L182" s="570"/>
      <c r="M182" s="570"/>
      <c r="N182" s="570"/>
      <c r="O182" s="570"/>
      <c r="P182" s="570"/>
      <c r="Q182" s="570"/>
      <c r="R182" s="569"/>
      <c r="S182" s="144"/>
    </row>
    <row r="183" spans="1:19" x14ac:dyDescent="0.3">
      <c r="A183" s="44"/>
      <c r="B183" s="454" t="s">
        <v>114</v>
      </c>
      <c r="C183" s="430"/>
      <c r="D183" s="433"/>
      <c r="E183" s="432"/>
      <c r="F183" s="427">
        <f>F79</f>
        <v>0</v>
      </c>
      <c r="G183" s="455" t="e">
        <f>G79</f>
        <v>#DIV/0!</v>
      </c>
      <c r="H183" s="575"/>
      <c r="I183" s="570"/>
      <c r="J183" s="570"/>
      <c r="K183" s="570"/>
      <c r="L183" s="570"/>
      <c r="M183" s="570"/>
      <c r="N183" s="570"/>
      <c r="O183" s="570"/>
      <c r="P183" s="570"/>
      <c r="Q183" s="570"/>
      <c r="R183" s="569"/>
      <c r="S183" s="144"/>
    </row>
    <row r="184" spans="1:19" x14ac:dyDescent="0.3">
      <c r="A184" s="143"/>
      <c r="B184" s="454" t="s">
        <v>115</v>
      </c>
      <c r="C184" s="430"/>
      <c r="D184" s="433"/>
      <c r="E184" s="432"/>
      <c r="F184" s="427">
        <f>F89</f>
        <v>0</v>
      </c>
      <c r="G184" s="455" t="e">
        <f>G89</f>
        <v>#DIV/0!</v>
      </c>
      <c r="H184" s="575"/>
      <c r="I184" s="570"/>
      <c r="J184" s="570"/>
      <c r="K184" s="570"/>
      <c r="L184" s="570"/>
      <c r="M184" s="570"/>
      <c r="N184" s="570"/>
      <c r="O184" s="570"/>
      <c r="P184" s="570"/>
      <c r="Q184" s="570"/>
      <c r="R184" s="569"/>
      <c r="S184" s="144"/>
    </row>
    <row r="185" spans="1:19" x14ac:dyDescent="0.3">
      <c r="A185" s="143"/>
      <c r="B185" s="456" t="s">
        <v>116</v>
      </c>
      <c r="C185" s="433"/>
      <c r="D185" s="433"/>
      <c r="E185" s="431"/>
      <c r="F185" s="427">
        <f>F117</f>
        <v>0</v>
      </c>
      <c r="G185" s="455" t="e">
        <f>G117</f>
        <v>#DIV/0!</v>
      </c>
      <c r="H185" s="575"/>
      <c r="I185" s="570"/>
      <c r="J185" s="570"/>
      <c r="K185" s="570"/>
      <c r="L185" s="570"/>
      <c r="M185" s="570"/>
      <c r="N185" s="570"/>
      <c r="O185" s="570"/>
      <c r="P185" s="570"/>
      <c r="Q185" s="570"/>
      <c r="R185" s="569"/>
      <c r="S185" s="144"/>
    </row>
    <row r="186" spans="1:19" x14ac:dyDescent="0.3">
      <c r="A186" s="143"/>
      <c r="B186" s="275"/>
      <c r="C186" s="162"/>
      <c r="D186" s="131"/>
      <c r="E186" s="212"/>
      <c r="F186" s="124"/>
      <c r="G186" s="448"/>
      <c r="H186" s="575"/>
      <c r="I186" s="570"/>
      <c r="J186" s="570"/>
      <c r="K186" s="570"/>
      <c r="L186" s="570"/>
      <c r="M186" s="570"/>
      <c r="N186" s="570"/>
      <c r="O186" s="570"/>
      <c r="P186" s="570"/>
      <c r="Q186" s="570"/>
      <c r="R186" s="569"/>
      <c r="S186" s="144"/>
    </row>
    <row r="187" spans="1:19" x14ac:dyDescent="0.3">
      <c r="A187" s="143"/>
      <c r="B187" s="276" t="s">
        <v>117</v>
      </c>
      <c r="C187" s="80"/>
      <c r="D187" s="181"/>
      <c r="E187" s="123"/>
      <c r="F187" s="211">
        <f>SUM(F188:F193)</f>
        <v>0</v>
      </c>
      <c r="G187" s="453" t="e">
        <f>SUM(G188:G193)</f>
        <v>#DIV/0!</v>
      </c>
      <c r="H187" s="575"/>
      <c r="I187" s="570"/>
      <c r="J187" s="570"/>
      <c r="K187" s="570"/>
      <c r="L187" s="570"/>
      <c r="M187" s="570"/>
      <c r="N187" s="570"/>
      <c r="O187" s="570"/>
      <c r="P187" s="570"/>
      <c r="Q187" s="570"/>
      <c r="R187" s="569"/>
      <c r="S187" s="144"/>
    </row>
    <row r="188" spans="1:19" x14ac:dyDescent="0.3">
      <c r="A188" s="144"/>
      <c r="B188" s="456" t="s">
        <v>22</v>
      </c>
      <c r="C188" s="430"/>
      <c r="D188" s="430"/>
      <c r="E188" s="431"/>
      <c r="F188" s="427">
        <f>F128</f>
        <v>0</v>
      </c>
      <c r="G188" s="455" t="e">
        <f>G128</f>
        <v>#DIV/0!</v>
      </c>
      <c r="H188" s="575"/>
      <c r="I188" s="570"/>
      <c r="J188" s="570"/>
      <c r="K188" s="570"/>
      <c r="L188" s="570"/>
      <c r="M188" s="570"/>
      <c r="N188" s="570"/>
      <c r="O188" s="570"/>
      <c r="P188" s="570"/>
      <c r="Q188" s="570"/>
      <c r="R188" s="569"/>
      <c r="S188" s="144"/>
    </row>
    <row r="189" spans="1:19" x14ac:dyDescent="0.3">
      <c r="A189" s="44"/>
      <c r="B189" s="456" t="s">
        <v>100</v>
      </c>
      <c r="C189" s="430"/>
      <c r="D189" s="430"/>
      <c r="E189" s="431"/>
      <c r="F189" s="427">
        <f>F136</f>
        <v>0</v>
      </c>
      <c r="G189" s="455" t="e">
        <f>G136</f>
        <v>#DIV/0!</v>
      </c>
      <c r="H189" s="575"/>
      <c r="I189" s="570"/>
      <c r="J189" s="570"/>
      <c r="K189" s="570"/>
      <c r="L189" s="570"/>
      <c r="M189" s="570"/>
      <c r="N189" s="570"/>
      <c r="O189" s="570"/>
      <c r="P189" s="570"/>
      <c r="Q189" s="570"/>
      <c r="R189" s="569"/>
      <c r="S189" s="144"/>
    </row>
    <row r="190" spans="1:19" x14ac:dyDescent="0.3">
      <c r="A190" s="144"/>
      <c r="B190" s="456" t="s">
        <v>23</v>
      </c>
      <c r="C190" s="430"/>
      <c r="D190" s="430"/>
      <c r="E190" s="431"/>
      <c r="F190" s="427">
        <f>F144</f>
        <v>0</v>
      </c>
      <c r="G190" s="455" t="e">
        <f>G144</f>
        <v>#DIV/0!</v>
      </c>
      <c r="H190" s="575"/>
      <c r="I190" s="570"/>
      <c r="J190" s="570"/>
      <c r="K190" s="570"/>
      <c r="L190" s="570"/>
      <c r="M190" s="570"/>
      <c r="N190" s="570"/>
      <c r="O190" s="570"/>
      <c r="P190" s="570"/>
      <c r="Q190" s="570"/>
      <c r="R190" s="569"/>
      <c r="S190" s="144"/>
    </row>
    <row r="191" spans="1:19" x14ac:dyDescent="0.3">
      <c r="A191" s="44"/>
      <c r="B191" s="456" t="s">
        <v>24</v>
      </c>
      <c r="C191" s="430"/>
      <c r="D191" s="430"/>
      <c r="E191" s="431"/>
      <c r="F191" s="427">
        <f>F152</f>
        <v>0</v>
      </c>
      <c r="G191" s="455" t="e">
        <f>G152</f>
        <v>#DIV/0!</v>
      </c>
      <c r="H191" s="575"/>
      <c r="I191" s="570"/>
      <c r="J191" s="570"/>
      <c r="K191" s="570"/>
      <c r="L191" s="570"/>
      <c r="M191" s="570"/>
      <c r="N191" s="570"/>
      <c r="O191" s="570"/>
      <c r="P191" s="570"/>
      <c r="Q191" s="570"/>
      <c r="R191" s="569"/>
      <c r="S191" s="144"/>
    </row>
    <row r="192" spans="1:19" x14ac:dyDescent="0.3">
      <c r="A192" s="143"/>
      <c r="B192" s="456" t="s">
        <v>25</v>
      </c>
      <c r="C192" s="430"/>
      <c r="D192" s="430"/>
      <c r="E192" s="431"/>
      <c r="F192" s="427">
        <f>F160</f>
        <v>0</v>
      </c>
      <c r="G192" s="455" t="e">
        <f>G160</f>
        <v>#DIV/0!</v>
      </c>
      <c r="H192" s="575"/>
      <c r="I192" s="570"/>
      <c r="J192" s="570"/>
      <c r="K192" s="570"/>
      <c r="L192" s="570"/>
      <c r="M192" s="570"/>
      <c r="N192" s="570"/>
      <c r="O192" s="570"/>
      <c r="P192" s="570"/>
      <c r="Q192" s="570"/>
      <c r="R192" s="569"/>
      <c r="S192" s="144"/>
    </row>
    <row r="193" spans="1:19" x14ac:dyDescent="0.3">
      <c r="A193" s="144"/>
      <c r="B193" s="456" t="s">
        <v>26</v>
      </c>
      <c r="C193" s="430"/>
      <c r="D193" s="430"/>
      <c r="E193" s="431"/>
      <c r="F193" s="427">
        <f>F168</f>
        <v>0</v>
      </c>
      <c r="G193" s="455" t="e">
        <f>G168</f>
        <v>#DIV/0!</v>
      </c>
      <c r="H193" s="575"/>
      <c r="I193" s="570"/>
      <c r="J193" s="570"/>
      <c r="K193" s="570"/>
      <c r="L193" s="570"/>
      <c r="M193" s="570"/>
      <c r="N193" s="570"/>
      <c r="O193" s="570"/>
      <c r="P193" s="570"/>
      <c r="Q193" s="570"/>
      <c r="R193" s="569"/>
      <c r="S193" s="144"/>
    </row>
    <row r="194" spans="1:19" x14ac:dyDescent="0.3">
      <c r="A194" s="44"/>
      <c r="B194" s="457"/>
      <c r="C194" s="434"/>
      <c r="D194" s="435"/>
      <c r="E194" s="436"/>
      <c r="F194" s="437"/>
      <c r="G194" s="458"/>
      <c r="H194" s="575"/>
      <c r="I194" s="570"/>
      <c r="J194" s="570"/>
      <c r="K194" s="570"/>
      <c r="L194" s="570"/>
      <c r="M194" s="570"/>
      <c r="N194" s="570"/>
      <c r="O194" s="570"/>
      <c r="P194" s="570"/>
      <c r="Q194" s="570"/>
      <c r="R194" s="569"/>
      <c r="S194" s="144"/>
    </row>
    <row r="195" spans="1:19" x14ac:dyDescent="0.3">
      <c r="A195" s="144"/>
      <c r="B195" s="459" t="s">
        <v>187</v>
      </c>
      <c r="C195" s="438"/>
      <c r="D195" s="439"/>
      <c r="E195" s="440"/>
      <c r="F195" s="441">
        <f>0.25*(F178+F183+F184+F185)</f>
        <v>0</v>
      </c>
      <c r="G195" s="460" t="e">
        <f>0.25*(G178+G183+G184+G185)</f>
        <v>#DIV/0!</v>
      </c>
      <c r="H195" s="575"/>
      <c r="I195" s="570"/>
      <c r="J195" s="570"/>
      <c r="K195" s="570"/>
      <c r="L195" s="570"/>
      <c r="M195" s="570"/>
      <c r="N195" s="570"/>
      <c r="O195" s="570"/>
      <c r="P195" s="570"/>
      <c r="Q195" s="570"/>
      <c r="R195" s="569"/>
      <c r="S195" s="144"/>
    </row>
    <row r="196" spans="1:19" x14ac:dyDescent="0.3">
      <c r="A196" s="144"/>
      <c r="B196" s="275"/>
      <c r="C196" s="162"/>
      <c r="D196" s="81"/>
      <c r="E196" s="44"/>
      <c r="F196" s="126"/>
      <c r="G196" s="461"/>
      <c r="H196" s="575"/>
      <c r="I196" s="570"/>
      <c r="J196" s="570"/>
      <c r="K196" s="570"/>
      <c r="L196" s="570"/>
      <c r="M196" s="570"/>
      <c r="N196" s="570"/>
      <c r="O196" s="570"/>
      <c r="P196" s="570"/>
      <c r="Q196" s="570"/>
      <c r="R196" s="569"/>
      <c r="S196" s="144"/>
    </row>
    <row r="197" spans="1:19" x14ac:dyDescent="0.3">
      <c r="A197" s="44"/>
      <c r="B197" s="258"/>
      <c r="C197" s="156"/>
      <c r="D197" s="213"/>
      <c r="E197" s="214" t="s">
        <v>118</v>
      </c>
      <c r="F197" s="626">
        <f>F178+F180+F182+F187+F195</f>
        <v>0</v>
      </c>
      <c r="G197" s="619" t="e">
        <f>G178+G180+G182+G187+G195</f>
        <v>#DIV/0!</v>
      </c>
      <c r="H197" s="575"/>
      <c r="I197" s="570"/>
      <c r="J197" s="570"/>
      <c r="K197" s="570"/>
      <c r="L197" s="570"/>
      <c r="M197" s="570"/>
      <c r="N197" s="570"/>
      <c r="O197" s="570"/>
      <c r="P197" s="570"/>
      <c r="Q197" s="570"/>
      <c r="R197" s="569"/>
      <c r="S197" s="144"/>
    </row>
    <row r="198" spans="1:19" x14ac:dyDescent="0.3">
      <c r="A198" s="143"/>
      <c r="B198" s="222"/>
      <c r="C198" s="80"/>
      <c r="D198" s="91"/>
      <c r="E198" s="44"/>
      <c r="F198" s="220"/>
      <c r="G198" s="462"/>
      <c r="H198" s="575"/>
      <c r="I198" s="570"/>
      <c r="J198" s="570"/>
      <c r="K198" s="570"/>
      <c r="L198" s="570"/>
      <c r="M198" s="570"/>
      <c r="N198" s="570"/>
      <c r="O198" s="570"/>
      <c r="P198" s="570"/>
      <c r="Q198" s="570"/>
      <c r="R198" s="569"/>
      <c r="S198" s="144"/>
    </row>
    <row r="199" spans="1:19" x14ac:dyDescent="0.3">
      <c r="A199" s="143"/>
      <c r="B199" s="428" t="s">
        <v>119</v>
      </c>
      <c r="C199" s="615"/>
      <c r="D199" s="429" t="s">
        <v>188</v>
      </c>
      <c r="E199" s="215"/>
      <c r="F199" s="417">
        <f>C199*(F178+F180+F183+F185+(F187-F189))</f>
        <v>0</v>
      </c>
      <c r="G199" s="463" t="e">
        <f>C199*(G178+G180+G182+(G187-G189))</f>
        <v>#DIV/0!</v>
      </c>
      <c r="H199" s="575"/>
      <c r="I199" s="570"/>
      <c r="J199" s="570"/>
      <c r="K199" s="570"/>
      <c r="L199" s="570"/>
      <c r="M199" s="570"/>
      <c r="N199" s="570"/>
      <c r="O199" s="570"/>
      <c r="P199" s="570"/>
      <c r="Q199" s="570"/>
      <c r="R199" s="569"/>
      <c r="S199" s="144"/>
    </row>
    <row r="200" spans="1:19" x14ac:dyDescent="0.3">
      <c r="A200" s="143"/>
      <c r="B200" s="129"/>
      <c r="C200" s="217"/>
      <c r="D200" s="156"/>
      <c r="E200" s="216"/>
      <c r="F200" s="221"/>
      <c r="G200" s="464"/>
      <c r="H200" s="575"/>
      <c r="I200" s="570"/>
      <c r="J200" s="570"/>
      <c r="K200" s="570"/>
      <c r="L200" s="570"/>
      <c r="M200" s="570"/>
      <c r="N200" s="570"/>
      <c r="O200" s="570"/>
      <c r="P200" s="570"/>
      <c r="Q200" s="570"/>
      <c r="R200" s="569"/>
      <c r="S200" s="144"/>
    </row>
    <row r="201" spans="1:19" x14ac:dyDescent="0.3">
      <c r="A201" s="144"/>
      <c r="B201" s="222"/>
      <c r="C201" s="156"/>
      <c r="D201" s="218"/>
      <c r="E201" s="219" t="s">
        <v>120</v>
      </c>
      <c r="F201" s="127">
        <f>F199-F195</f>
        <v>0</v>
      </c>
      <c r="G201" s="465" t="e">
        <f>G199-G195</f>
        <v>#DIV/0!</v>
      </c>
      <c r="H201" s="575"/>
      <c r="I201" s="570"/>
      <c r="J201" s="570"/>
      <c r="K201" s="570"/>
      <c r="L201" s="570"/>
      <c r="M201" s="570"/>
      <c r="N201" s="570"/>
      <c r="O201" s="570"/>
      <c r="P201" s="570"/>
      <c r="Q201" s="570"/>
      <c r="R201" s="569"/>
      <c r="S201" s="144"/>
    </row>
    <row r="202" spans="1:19" ht="13.5" thickBot="1" x14ac:dyDescent="0.35">
      <c r="A202" s="144"/>
      <c r="B202" s="222"/>
      <c r="C202" s="80"/>
      <c r="D202" s="156"/>
      <c r="E202" s="44"/>
      <c r="F202" s="418"/>
      <c r="G202" s="464"/>
      <c r="H202" s="575"/>
      <c r="I202" s="570"/>
      <c r="J202" s="570"/>
      <c r="K202" s="570"/>
      <c r="L202" s="570"/>
      <c r="M202" s="570"/>
      <c r="N202" s="570"/>
      <c r="O202" s="570"/>
      <c r="P202" s="570"/>
      <c r="Q202" s="570"/>
      <c r="R202" s="569"/>
      <c r="S202" s="144"/>
    </row>
    <row r="203" spans="1:19" ht="14" thickTop="1" thickBot="1" x14ac:dyDescent="0.35">
      <c r="A203" s="44"/>
      <c r="B203" s="129"/>
      <c r="C203" s="91"/>
      <c r="D203" s="132"/>
      <c r="E203" s="170" t="s">
        <v>121</v>
      </c>
      <c r="F203" s="620">
        <f>F197+F201</f>
        <v>0</v>
      </c>
      <c r="G203" s="621" t="e">
        <f>G197+G201</f>
        <v>#DIV/0!</v>
      </c>
      <c r="H203" s="575"/>
      <c r="I203" s="570"/>
      <c r="J203" s="570"/>
      <c r="K203" s="570"/>
      <c r="L203" s="570"/>
      <c r="M203" s="570"/>
      <c r="N203" s="570"/>
      <c r="O203" s="570"/>
      <c r="P203" s="570"/>
      <c r="Q203" s="570"/>
      <c r="R203" s="569"/>
      <c r="S203" s="144"/>
    </row>
    <row r="204" spans="1:19" ht="13.5" thickTop="1" x14ac:dyDescent="0.3">
      <c r="A204" s="143"/>
      <c r="B204" s="521"/>
      <c r="C204" s="522"/>
      <c r="D204" s="202"/>
      <c r="E204" s="202"/>
      <c r="F204" s="523"/>
      <c r="G204" s="179"/>
      <c r="H204" s="575"/>
      <c r="I204" s="570"/>
      <c r="J204" s="570"/>
      <c r="K204" s="570"/>
      <c r="L204" s="570"/>
      <c r="M204" s="570"/>
      <c r="N204" s="570"/>
      <c r="O204" s="570"/>
      <c r="P204" s="570"/>
      <c r="Q204" s="570"/>
      <c r="R204" s="569"/>
      <c r="S204" s="144"/>
    </row>
    <row r="205" spans="1:19" x14ac:dyDescent="0.3">
      <c r="A205" s="143"/>
      <c r="B205" s="524"/>
      <c r="C205" s="145"/>
      <c r="D205" s="156"/>
      <c r="E205" s="156"/>
      <c r="F205" s="223"/>
      <c r="G205" s="525"/>
      <c r="H205" s="575"/>
      <c r="I205" s="570"/>
      <c r="J205" s="570"/>
      <c r="K205" s="570"/>
      <c r="L205" s="570"/>
      <c r="M205" s="570"/>
      <c r="N205" s="570"/>
      <c r="O205" s="570"/>
      <c r="P205" s="570"/>
      <c r="Q205" s="570"/>
      <c r="R205" s="569"/>
      <c r="S205" s="44"/>
    </row>
    <row r="206" spans="1:19" x14ac:dyDescent="0.3">
      <c r="B206" s="524"/>
      <c r="C206" s="80"/>
      <c r="D206" s="156"/>
      <c r="E206" s="156"/>
      <c r="F206" s="134"/>
      <c r="G206" s="138"/>
      <c r="H206" s="575"/>
      <c r="I206" s="570"/>
      <c r="J206" s="570"/>
      <c r="K206" s="570"/>
      <c r="L206" s="570"/>
      <c r="M206" s="570"/>
      <c r="N206" s="570"/>
      <c r="O206" s="570"/>
      <c r="P206" s="570"/>
      <c r="Q206" s="570"/>
      <c r="R206" s="569"/>
    </row>
    <row r="207" spans="1:19" x14ac:dyDescent="0.3">
      <c r="B207" s="526"/>
      <c r="C207" s="156"/>
      <c r="D207" s="81"/>
      <c r="E207" s="81"/>
      <c r="F207" s="223"/>
      <c r="G207" s="527"/>
      <c r="H207" s="575"/>
      <c r="I207" s="570"/>
      <c r="J207" s="570"/>
      <c r="K207" s="570"/>
      <c r="L207" s="570"/>
      <c r="M207" s="570"/>
      <c r="N207" s="570"/>
      <c r="O207" s="570"/>
      <c r="P207" s="570"/>
      <c r="Q207" s="570"/>
      <c r="R207" s="569"/>
    </row>
    <row r="208" spans="1:19" ht="13.5" thickBot="1" x14ac:dyDescent="0.35">
      <c r="B208" s="528"/>
      <c r="C208" s="529"/>
      <c r="D208" s="530"/>
      <c r="E208" s="530"/>
      <c r="F208" s="531"/>
      <c r="G208" s="532"/>
      <c r="H208" s="575"/>
      <c r="I208" s="570"/>
      <c r="J208" s="570"/>
      <c r="K208" s="570"/>
      <c r="L208" s="570"/>
      <c r="M208" s="570"/>
      <c r="N208" s="570"/>
      <c r="O208" s="570"/>
      <c r="P208" s="570"/>
      <c r="Q208" s="570"/>
      <c r="R208" s="569"/>
    </row>
    <row r="209" spans="2:18" ht="19" thickTop="1" x14ac:dyDescent="0.45">
      <c r="B209" s="479" t="s">
        <v>122</v>
      </c>
      <c r="C209" s="130"/>
      <c r="D209" s="162"/>
      <c r="E209" s="44"/>
      <c r="F209" s="519"/>
      <c r="G209" s="520"/>
      <c r="H209" s="575"/>
      <c r="I209" s="570"/>
      <c r="J209" s="570"/>
      <c r="K209" s="570"/>
      <c r="L209" s="570"/>
      <c r="M209" s="570"/>
      <c r="N209" s="570"/>
      <c r="O209" s="570"/>
      <c r="P209" s="570"/>
      <c r="Q209" s="570"/>
      <c r="R209" s="569"/>
    </row>
    <row r="210" spans="2:18" ht="13.5" thickBot="1" x14ac:dyDescent="0.35">
      <c r="B210" s="477"/>
      <c r="C210" s="91"/>
      <c r="D210" s="81"/>
      <c r="E210" s="224"/>
      <c r="F210" s="622" t="s">
        <v>64</v>
      </c>
      <c r="G210" s="623" t="s">
        <v>112</v>
      </c>
      <c r="H210" s="577"/>
      <c r="I210" s="578"/>
      <c r="J210" s="578"/>
      <c r="K210" s="578"/>
      <c r="L210" s="578"/>
      <c r="M210" s="578"/>
      <c r="N210" s="578"/>
      <c r="O210" s="578"/>
      <c r="P210" s="578"/>
      <c r="Q210" s="578"/>
      <c r="R210" s="579"/>
    </row>
    <row r="211" spans="2:18" ht="13.5" thickTop="1" x14ac:dyDescent="0.3">
      <c r="B211" s="480" t="s">
        <v>123</v>
      </c>
      <c r="C211" s="225"/>
      <c r="D211" s="616">
        <v>1</v>
      </c>
      <c r="E211" s="226" t="s">
        <v>124</v>
      </c>
      <c r="F211" s="61">
        <f>F197*D211</f>
        <v>0</v>
      </c>
      <c r="G211" s="481" t="e">
        <f>G197*D211</f>
        <v>#DIV/0!</v>
      </c>
      <c r="H211" s="44"/>
      <c r="I211" s="249"/>
      <c r="J211" s="249"/>
      <c r="K211" s="44"/>
      <c r="L211" s="44"/>
      <c r="M211" s="44"/>
      <c r="N211" s="44"/>
      <c r="O211" s="249"/>
      <c r="P211" s="249"/>
      <c r="Q211" s="249"/>
      <c r="R211" s="81"/>
    </row>
    <row r="212" spans="2:18" x14ac:dyDescent="0.3">
      <c r="B212" s="482"/>
      <c r="C212" s="466"/>
      <c r="D212" s="467"/>
      <c r="E212" s="468"/>
      <c r="F212" s="469"/>
      <c r="G212" s="483"/>
    </row>
    <row r="213" spans="2:18" x14ac:dyDescent="0.3">
      <c r="B213" s="484" t="s">
        <v>125</v>
      </c>
      <c r="C213" s="423"/>
      <c r="D213" s="423"/>
      <c r="E213" s="470"/>
      <c r="F213" s="617"/>
      <c r="G213" s="485" t="e">
        <f>F213/D17</f>
        <v>#DIV/0!</v>
      </c>
    </row>
    <row r="214" spans="2:18" x14ac:dyDescent="0.3">
      <c r="B214" s="486"/>
      <c r="C214" s="162"/>
      <c r="D214" s="81"/>
      <c r="E214" s="44"/>
      <c r="F214" s="128"/>
      <c r="G214" s="487"/>
    </row>
    <row r="215" spans="2:18" x14ac:dyDescent="0.3">
      <c r="B215" s="480" t="s">
        <v>126</v>
      </c>
      <c r="C215" s="80"/>
      <c r="D215" s="91"/>
      <c r="E215" s="225"/>
      <c r="F215" s="618"/>
      <c r="G215" s="488" t="e">
        <f>F215/D17</f>
        <v>#DIV/0!</v>
      </c>
    </row>
    <row r="216" spans="2:18" x14ac:dyDescent="0.3">
      <c r="B216" s="482"/>
      <c r="C216" s="419"/>
      <c r="D216" s="471"/>
      <c r="E216" s="472"/>
      <c r="F216" s="473"/>
      <c r="G216" s="489"/>
    </row>
    <row r="217" spans="2:18" x14ac:dyDescent="0.3">
      <c r="B217" s="484" t="s">
        <v>237</v>
      </c>
      <c r="C217" s="423"/>
      <c r="D217" s="474"/>
      <c r="E217" s="475"/>
      <c r="F217" s="476">
        <f>F203-F211-F213-F215</f>
        <v>0</v>
      </c>
      <c r="G217" s="490" t="e">
        <f>G203-G211-G213-G215</f>
        <v>#DIV/0!</v>
      </c>
    </row>
    <row r="218" spans="2:18" ht="13.5" thickBot="1" x14ac:dyDescent="0.35">
      <c r="B218" s="491"/>
      <c r="C218" s="80"/>
      <c r="D218" s="133"/>
      <c r="E218" s="50"/>
      <c r="F218" s="128"/>
      <c r="G218" s="478"/>
    </row>
    <row r="219" spans="2:18" ht="14" thickTop="1" thickBot="1" x14ac:dyDescent="0.35">
      <c r="B219" s="492"/>
      <c r="C219" s="90"/>
      <c r="D219" s="90"/>
      <c r="E219" s="493" t="s">
        <v>127</v>
      </c>
      <c r="F219" s="624">
        <f>F211+F213+F215+F217</f>
        <v>0</v>
      </c>
      <c r="G219" s="625" t="e">
        <f>G211+G213+G215+G217</f>
        <v>#DIV/0!</v>
      </c>
    </row>
    <row r="220" spans="2:18" ht="13.5" thickTop="1" x14ac:dyDescent="0.3">
      <c r="B220" s="81"/>
      <c r="C220" s="44"/>
      <c r="D220" s="249"/>
      <c r="E220" s="249"/>
      <c r="F220" s="249"/>
      <c r="G220" s="81"/>
    </row>
  </sheetData>
  <sheetProtection algorithmName="SHA-512" hashValue="86fk43QEDqRqS5c/8VwPN9haCd3/PIyBj4+9yCIQWgyetHEm9S9KzPETQYMWbiNZ28xoEh5MldEos+bBvvdUlg==" saltValue="PphXfkEYIEPVSdrYj+XdYw==" spinCount="100000" sheet="1" formatRows="0"/>
  <mergeCells count="128">
    <mergeCell ref="B166:D166"/>
    <mergeCell ref="B167:D167"/>
    <mergeCell ref="D21:J21"/>
    <mergeCell ref="K21:L21"/>
    <mergeCell ref="B157:D157"/>
    <mergeCell ref="B158:D158"/>
    <mergeCell ref="B159:D159"/>
    <mergeCell ref="B163:D163"/>
    <mergeCell ref="B164:D164"/>
    <mergeCell ref="B165:D165"/>
    <mergeCell ref="B148:D148"/>
    <mergeCell ref="B149:D149"/>
    <mergeCell ref="B150:D150"/>
    <mergeCell ref="B151:D151"/>
    <mergeCell ref="B155:D155"/>
    <mergeCell ref="B156:D156"/>
    <mergeCell ref="B147:D147"/>
    <mergeCell ref="B127:D127"/>
    <mergeCell ref="B131:D131"/>
    <mergeCell ref="B132:D132"/>
    <mergeCell ref="B133:D133"/>
    <mergeCell ref="B134:D134"/>
    <mergeCell ref="B135:D135"/>
    <mergeCell ref="B139:D139"/>
    <mergeCell ref="B140:D140"/>
    <mergeCell ref="B141:D141"/>
    <mergeCell ref="B142:D142"/>
    <mergeCell ref="B143:D143"/>
    <mergeCell ref="B126:D126"/>
    <mergeCell ref="B103:D103"/>
    <mergeCell ref="B104:D104"/>
    <mergeCell ref="B105:D105"/>
    <mergeCell ref="B106:D106"/>
    <mergeCell ref="B109:D109"/>
    <mergeCell ref="B112:D112"/>
    <mergeCell ref="B113:D113"/>
    <mergeCell ref="B114:D114"/>
    <mergeCell ref="B123:D123"/>
    <mergeCell ref="B124:D124"/>
    <mergeCell ref="B125:D125"/>
    <mergeCell ref="M21:N21"/>
    <mergeCell ref="O21:P21"/>
    <mergeCell ref="B100:D100"/>
    <mergeCell ref="B64:D64"/>
    <mergeCell ref="B65:D65"/>
    <mergeCell ref="B82:C82"/>
    <mergeCell ref="B83:C83"/>
    <mergeCell ref="B86:C86"/>
    <mergeCell ref="B87:C87"/>
    <mergeCell ref="B88:C88"/>
    <mergeCell ref="B92:D92"/>
    <mergeCell ref="B95:D95"/>
    <mergeCell ref="B98:D98"/>
    <mergeCell ref="B99:D99"/>
    <mergeCell ref="B63:D63"/>
    <mergeCell ref="B61:D61"/>
    <mergeCell ref="B62:D62"/>
    <mergeCell ref="C41:C42"/>
    <mergeCell ref="C49:C50"/>
    <mergeCell ref="B41:B42"/>
    <mergeCell ref="B49:B50"/>
    <mergeCell ref="H23:H24"/>
    <mergeCell ref="I23:I24"/>
    <mergeCell ref="G26:G27"/>
    <mergeCell ref="B4:C4"/>
    <mergeCell ref="B21:B22"/>
    <mergeCell ref="C7:F7"/>
    <mergeCell ref="C9:F9"/>
    <mergeCell ref="C14:F14"/>
    <mergeCell ref="B23:B24"/>
    <mergeCell ref="C23:C24"/>
    <mergeCell ref="C26:C27"/>
    <mergeCell ref="C33:C34"/>
    <mergeCell ref="B26:B27"/>
    <mergeCell ref="B33:B34"/>
    <mergeCell ref="F26:F27"/>
    <mergeCell ref="D49:D50"/>
    <mergeCell ref="E26:E27"/>
    <mergeCell ref="E33:E34"/>
    <mergeCell ref="E41:E42"/>
    <mergeCell ref="E49:E50"/>
    <mergeCell ref="D23:D24"/>
    <mergeCell ref="E23:E24"/>
    <mergeCell ref="D26:D27"/>
    <mergeCell ref="D33:D34"/>
    <mergeCell ref="D41:D42"/>
    <mergeCell ref="I49:I50"/>
    <mergeCell ref="J23:J24"/>
    <mergeCell ref="J26:J27"/>
    <mergeCell ref="J33:J34"/>
    <mergeCell ref="J41:J42"/>
    <mergeCell ref="J49:J50"/>
    <mergeCell ref="F33:F34"/>
    <mergeCell ref="G33:G34"/>
    <mergeCell ref="H33:H34"/>
    <mergeCell ref="I33:I34"/>
    <mergeCell ref="F41:F42"/>
    <mergeCell ref="G41:G42"/>
    <mergeCell ref="H41:H42"/>
    <mergeCell ref="I41:I42"/>
    <mergeCell ref="F23:F24"/>
    <mergeCell ref="G23:G24"/>
    <mergeCell ref="H26:H27"/>
    <mergeCell ref="I26:I27"/>
    <mergeCell ref="B96:D96"/>
    <mergeCell ref="B97:D97"/>
    <mergeCell ref="B110:D110"/>
    <mergeCell ref="B111:D111"/>
    <mergeCell ref="B85:C85"/>
    <mergeCell ref="B84:C84"/>
    <mergeCell ref="R23:R24"/>
    <mergeCell ref="R26:R27"/>
    <mergeCell ref="R33:R34"/>
    <mergeCell ref="R41:R42"/>
    <mergeCell ref="R49:R50"/>
    <mergeCell ref="P23:P24"/>
    <mergeCell ref="P26:P27"/>
    <mergeCell ref="P33:P34"/>
    <mergeCell ref="P41:P42"/>
    <mergeCell ref="P49:P50"/>
    <mergeCell ref="O23:O24"/>
    <mergeCell ref="O26:O27"/>
    <mergeCell ref="O33:O34"/>
    <mergeCell ref="O41:O42"/>
    <mergeCell ref="O49:O50"/>
    <mergeCell ref="F49:F50"/>
    <mergeCell ref="G49:G50"/>
    <mergeCell ref="H49:H50"/>
  </mergeCells>
  <pageMargins left="0.98425196850393704" right="0.59055118110236227" top="0.78740157480314965" bottom="0.78740157480314965" header="0.39370078740157483" footer="0.39370078740157483"/>
  <pageSetup paperSize="9" scale="70" fitToHeight="0" orientation="landscape" r:id="rId1"/>
  <headerFooter alignWithMargins="0">
    <oddHeader>&amp;R&amp;"Calibri"&amp;8&amp;K000000 Begränsad delning&amp;1#_x000D_</oddHeader>
    <oddFooter>&amp;RBudgetmall HEU 210329</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topLeftCell="A5" zoomScaleNormal="100" workbookViewId="0">
      <selection activeCell="B5" sqref="B5"/>
    </sheetView>
  </sheetViews>
  <sheetFormatPr defaultColWidth="8.81640625" defaultRowHeight="14.5" outlineLevelRow="1" x14ac:dyDescent="0.35"/>
  <cols>
    <col min="1" max="1" width="2.54296875" style="55" customWidth="1"/>
    <col min="2" max="2" width="3.1796875" style="55" customWidth="1"/>
    <col min="3" max="11" width="16.1796875" style="55" customWidth="1"/>
    <col min="12" max="12" width="3.26953125" style="55" customWidth="1"/>
    <col min="13" max="16384" width="8.81640625" style="55"/>
  </cols>
  <sheetData>
    <row r="1" spans="1:12" s="46" customFormat="1" ht="16.5" customHeight="1" thickBot="1" x14ac:dyDescent="0.35">
      <c r="A1" s="331"/>
      <c r="B1" s="330"/>
      <c r="C1" s="330"/>
      <c r="D1" s="330"/>
      <c r="E1" s="330"/>
      <c r="F1" s="330"/>
      <c r="G1" s="330"/>
      <c r="H1" s="330"/>
      <c r="I1" s="330"/>
      <c r="J1" s="330"/>
      <c r="K1" s="330"/>
      <c r="L1" s="44"/>
    </row>
    <row r="2" spans="1:12" s="46" customFormat="1" ht="24" thickTop="1" x14ac:dyDescent="0.55000000000000004">
      <c r="A2" s="44"/>
      <c r="B2" s="341" t="s">
        <v>128</v>
      </c>
      <c r="C2" s="340"/>
      <c r="D2" s="338"/>
      <c r="E2" s="344"/>
      <c r="F2" s="335"/>
      <c r="G2" s="335"/>
      <c r="H2" s="344"/>
      <c r="I2" s="333"/>
      <c r="J2" s="333"/>
      <c r="K2" s="332"/>
      <c r="L2" s="143"/>
    </row>
    <row r="3" spans="1:12" s="46" customFormat="1" ht="25.5" customHeight="1" thickBot="1" x14ac:dyDescent="0.4">
      <c r="A3" s="329"/>
      <c r="B3" s="342"/>
      <c r="C3" s="339"/>
      <c r="D3" s="345"/>
      <c r="E3" s="343"/>
      <c r="F3" s="346"/>
      <c r="G3" s="346"/>
      <c r="H3" s="336"/>
      <c r="I3" s="156"/>
      <c r="J3" s="145"/>
      <c r="K3" s="329"/>
      <c r="L3" s="143"/>
    </row>
    <row r="4" spans="1:12" s="46" customFormat="1" ht="16" thickBot="1" x14ac:dyDescent="0.4">
      <c r="A4" s="44"/>
      <c r="B4" s="841" t="s">
        <v>232</v>
      </c>
      <c r="C4" s="842"/>
      <c r="D4" s="842"/>
      <c r="E4" s="843"/>
      <c r="F4" s="347" t="s">
        <v>239</v>
      </c>
      <c r="G4" s="348"/>
      <c r="H4" s="277"/>
      <c r="I4" s="145"/>
      <c r="J4" s="145"/>
      <c r="K4" s="329"/>
      <c r="L4" s="143"/>
    </row>
    <row r="5" spans="1:12" s="46" customFormat="1" ht="9" customHeight="1" x14ac:dyDescent="0.35">
      <c r="A5" s="329"/>
      <c r="B5" s="326"/>
      <c r="C5" s="349"/>
      <c r="D5" s="349"/>
      <c r="E5" s="349"/>
      <c r="F5" s="368"/>
      <c r="G5" s="324"/>
      <c r="H5" s="367"/>
      <c r="I5" s="156"/>
      <c r="J5" s="80"/>
      <c r="K5" s="325"/>
      <c r="L5" s="143"/>
    </row>
    <row r="6" spans="1:12" s="46" customFormat="1" ht="18.5" x14ac:dyDescent="0.45">
      <c r="A6" s="329"/>
      <c r="B6" s="352" t="s">
        <v>35</v>
      </c>
      <c r="C6" s="146"/>
      <c r="D6" s="378"/>
      <c r="E6" s="378"/>
      <c r="F6" s="378"/>
      <c r="G6" s="378"/>
      <c r="H6" s="346"/>
      <c r="I6" s="80"/>
      <c r="J6" s="91"/>
      <c r="K6" s="370"/>
      <c r="L6" s="143"/>
    </row>
    <row r="7" spans="1:12" s="46" customFormat="1" x14ac:dyDescent="0.35">
      <c r="A7" s="329"/>
      <c r="B7" s="351"/>
      <c r="C7" s="358" t="s">
        <v>36</v>
      </c>
      <c r="D7" s="844">
        <f>'1. Costs HEU'!C7</f>
        <v>0</v>
      </c>
      <c r="E7" s="845"/>
      <c r="F7" s="845"/>
      <c r="G7" s="846"/>
      <c r="H7" s="334"/>
      <c r="I7" s="371"/>
      <c r="J7" s="371"/>
      <c r="K7" s="325"/>
      <c r="L7" s="143"/>
    </row>
    <row r="8" spans="1:12" s="46" customFormat="1" ht="7.15" customHeight="1" x14ac:dyDescent="0.35">
      <c r="A8" s="329"/>
      <c r="B8" s="351"/>
      <c r="C8" s="327"/>
      <c r="D8" s="379"/>
      <c r="E8" s="380"/>
      <c r="F8" s="380"/>
      <c r="G8" s="380"/>
      <c r="H8" s="145"/>
      <c r="I8" s="145"/>
      <c r="J8" s="80"/>
      <c r="K8" s="370"/>
      <c r="L8" s="143"/>
    </row>
    <row r="9" spans="1:12" s="46" customFormat="1" x14ac:dyDescent="0.35">
      <c r="A9" s="329"/>
      <c r="B9" s="351"/>
      <c r="C9" s="356" t="s">
        <v>129</v>
      </c>
      <c r="D9" s="844">
        <f>'1. Costs HEU'!C9</f>
        <v>0</v>
      </c>
      <c r="E9" s="845"/>
      <c r="F9" s="845"/>
      <c r="G9" s="846"/>
      <c r="H9" s="337"/>
      <c r="I9" s="334"/>
      <c r="J9" s="371"/>
      <c r="K9" s="325"/>
      <c r="L9" s="143"/>
    </row>
    <row r="10" spans="1:12" s="46" customFormat="1" ht="7.15" customHeight="1" x14ac:dyDescent="0.35">
      <c r="A10" s="329"/>
      <c r="B10" s="359"/>
      <c r="C10" s="223"/>
      <c r="D10" s="364"/>
      <c r="E10" s="366"/>
      <c r="F10" s="365"/>
      <c r="G10" s="365"/>
      <c r="H10" s="156"/>
      <c r="I10" s="91"/>
      <c r="J10" s="80"/>
      <c r="K10" s="370"/>
      <c r="L10" s="143"/>
    </row>
    <row r="11" spans="1:12" s="46" customFormat="1" x14ac:dyDescent="0.35">
      <c r="A11" s="329"/>
      <c r="B11" s="350"/>
      <c r="C11" s="357"/>
      <c r="D11" s="198" t="s">
        <v>38</v>
      </c>
      <c r="E11" s="52" t="s">
        <v>39</v>
      </c>
      <c r="F11" s="91"/>
      <c r="G11" s="156"/>
      <c r="H11" s="156"/>
      <c r="I11" s="91"/>
      <c r="J11" s="91"/>
      <c r="K11" s="325"/>
      <c r="L11" s="143"/>
    </row>
    <row r="12" spans="1:12" s="46" customFormat="1" x14ac:dyDescent="0.35">
      <c r="A12" s="329"/>
      <c r="B12" s="351"/>
      <c r="C12" s="372" t="s">
        <v>40</v>
      </c>
      <c r="D12" s="377">
        <f>'1. Costs HEU'!C12</f>
        <v>0</v>
      </c>
      <c r="E12" s="377">
        <f>'1. Costs HEU'!D12</f>
        <v>0</v>
      </c>
      <c r="F12" s="146"/>
      <c r="G12" s="249"/>
      <c r="H12" s="81"/>
      <c r="I12" s="91"/>
      <c r="J12" s="91"/>
      <c r="K12" s="369"/>
      <c r="L12" s="143"/>
    </row>
    <row r="13" spans="1:12" s="46" customFormat="1" ht="7.15" customHeight="1" x14ac:dyDescent="0.35">
      <c r="A13" s="329"/>
      <c r="B13" s="351"/>
      <c r="C13" s="373"/>
      <c r="D13" s="376"/>
      <c r="E13" s="376"/>
      <c r="F13" s="225"/>
      <c r="G13" s="225"/>
      <c r="H13" s="156"/>
      <c r="I13" s="145"/>
      <c r="J13" s="145"/>
      <c r="K13" s="370"/>
      <c r="L13" s="143"/>
    </row>
    <row r="14" spans="1:12" ht="15" customHeight="1" x14ac:dyDescent="0.55000000000000004">
      <c r="A14" s="329"/>
      <c r="B14" s="360"/>
      <c r="C14" s="355" t="s">
        <v>41</v>
      </c>
      <c r="D14" s="844">
        <f>'1. Costs HEU'!C14</f>
        <v>0</v>
      </c>
      <c r="E14" s="845"/>
      <c r="F14" s="845"/>
      <c r="G14" s="846"/>
      <c r="H14" s="374"/>
      <c r="I14" s="374"/>
      <c r="J14" s="374"/>
      <c r="K14" s="381"/>
      <c r="L14" s="143"/>
    </row>
    <row r="15" spans="1:12" ht="24" thickBot="1" x14ac:dyDescent="0.6">
      <c r="A15" s="329"/>
      <c r="B15" s="361"/>
      <c r="C15" s="354"/>
      <c r="D15" s="375"/>
      <c r="E15" s="383"/>
      <c r="F15" s="383"/>
      <c r="G15" s="383"/>
      <c r="H15" s="384"/>
      <c r="I15" s="385"/>
      <c r="J15" s="385"/>
      <c r="K15" s="328"/>
      <c r="L15" s="143"/>
    </row>
    <row r="16" spans="1:12" ht="23.15" customHeight="1" thickTop="1" x14ac:dyDescent="0.35">
      <c r="A16" s="329"/>
      <c r="B16" s="362"/>
      <c r="C16" s="57"/>
      <c r="D16" s="382"/>
      <c r="E16" s="829" t="s">
        <v>130</v>
      </c>
      <c r="F16" s="830"/>
      <c r="G16" s="830"/>
      <c r="H16" s="830"/>
      <c r="I16" s="830"/>
      <c r="J16" s="830"/>
      <c r="K16" s="831"/>
      <c r="L16" s="143"/>
    </row>
    <row r="17" spans="1:12" ht="23.15" customHeight="1" x14ac:dyDescent="0.35">
      <c r="A17" s="329"/>
      <c r="B17" s="363"/>
      <c r="C17" s="353"/>
      <c r="D17" s="382"/>
      <c r="E17" s="832" t="s">
        <v>111</v>
      </c>
      <c r="F17" s="833"/>
      <c r="G17" s="833"/>
      <c r="H17" s="833"/>
      <c r="I17" s="833"/>
      <c r="J17" s="833"/>
      <c r="K17" s="834"/>
      <c r="L17" s="143"/>
    </row>
    <row r="18" spans="1:12" ht="23.15" customHeight="1" thickBot="1" x14ac:dyDescent="0.4">
      <c r="A18" s="329"/>
      <c r="B18" s="386"/>
      <c r="C18" s="387"/>
      <c r="D18" s="388"/>
      <c r="E18" s="835" t="s">
        <v>117</v>
      </c>
      <c r="F18" s="836"/>
      <c r="G18" s="836"/>
      <c r="H18" s="836"/>
      <c r="I18" s="836"/>
      <c r="J18" s="836"/>
      <c r="K18" s="837"/>
      <c r="L18" s="143"/>
    </row>
    <row r="19" spans="1:12" ht="110.65" customHeight="1" thickTop="1" thickBot="1" x14ac:dyDescent="0.4">
      <c r="A19" s="329"/>
      <c r="B19" s="391" t="s">
        <v>131</v>
      </c>
      <c r="C19" s="392" t="s">
        <v>132</v>
      </c>
      <c r="D19" s="401" t="s">
        <v>133</v>
      </c>
      <c r="E19" s="399" t="s">
        <v>134</v>
      </c>
      <c r="F19" s="393" t="s">
        <v>135</v>
      </c>
      <c r="G19" s="393" t="s">
        <v>136</v>
      </c>
      <c r="H19" s="393" t="s">
        <v>137</v>
      </c>
      <c r="I19" s="393" t="s">
        <v>138</v>
      </c>
      <c r="J19" s="394" t="s">
        <v>139</v>
      </c>
      <c r="K19" s="396" t="s">
        <v>140</v>
      </c>
      <c r="L19" s="143"/>
    </row>
    <row r="20" spans="1:12" ht="15.5" thickTop="1" thickBot="1" x14ac:dyDescent="0.4">
      <c r="A20" s="329"/>
      <c r="B20" s="389">
        <v>1</v>
      </c>
      <c r="C20" s="688" t="s">
        <v>35</v>
      </c>
      <c r="D20" s="402" t="s">
        <v>141</v>
      </c>
      <c r="E20" s="400" t="e">
        <f>'1. Costs HEU'!G128</f>
        <v>#DIV/0!</v>
      </c>
      <c r="F20" s="390" t="e">
        <f>'1. Costs HEU'!G136</f>
        <v>#DIV/0!</v>
      </c>
      <c r="G20" s="390" t="e">
        <f>'1. Costs HEU'!G144</f>
        <v>#DIV/0!</v>
      </c>
      <c r="H20" s="390" t="e">
        <f>'1. Costs HEU'!G152</f>
        <v>#DIV/0!</v>
      </c>
      <c r="I20" s="390" t="e">
        <f>'1. Costs HEU'!G160</f>
        <v>#DIV/0!</v>
      </c>
      <c r="J20" s="395" t="e">
        <f>'1. Costs HEU'!G168</f>
        <v>#DIV/0!</v>
      </c>
      <c r="K20" s="397" t="e">
        <f t="shared" ref="K20:K25" si="0">E20+F20+G20+H20+I20+J20</f>
        <v>#DIV/0!</v>
      </c>
      <c r="L20" s="143"/>
    </row>
    <row r="21" spans="1:12" hidden="1" outlineLevel="1" x14ac:dyDescent="0.35">
      <c r="A21" s="329"/>
      <c r="B21" s="689"/>
      <c r="C21" s="690"/>
      <c r="D21" s="691"/>
      <c r="E21" s="692"/>
      <c r="F21" s="693"/>
      <c r="G21" s="693"/>
      <c r="H21" s="693"/>
      <c r="I21" s="693"/>
      <c r="J21" s="694"/>
      <c r="K21" s="398">
        <f t="shared" si="0"/>
        <v>0</v>
      </c>
      <c r="L21" s="143"/>
    </row>
    <row r="22" spans="1:12" hidden="1" outlineLevel="1" x14ac:dyDescent="0.35">
      <c r="A22" s="329"/>
      <c r="B22" s="689"/>
      <c r="C22" s="690"/>
      <c r="D22" s="691"/>
      <c r="E22" s="692"/>
      <c r="F22" s="693"/>
      <c r="G22" s="693"/>
      <c r="H22" s="693"/>
      <c r="I22" s="693"/>
      <c r="J22" s="694"/>
      <c r="K22" s="398">
        <f t="shared" si="0"/>
        <v>0</v>
      </c>
      <c r="L22" s="143"/>
    </row>
    <row r="23" spans="1:12" hidden="1" outlineLevel="1" x14ac:dyDescent="0.35">
      <c r="A23" s="329"/>
      <c r="B23" s="689"/>
      <c r="C23" s="690"/>
      <c r="D23" s="691"/>
      <c r="E23" s="692"/>
      <c r="F23" s="693"/>
      <c r="G23" s="693"/>
      <c r="H23" s="693"/>
      <c r="I23" s="693"/>
      <c r="J23" s="694"/>
      <c r="K23" s="398">
        <f t="shared" si="0"/>
        <v>0</v>
      </c>
      <c r="L23" s="143"/>
    </row>
    <row r="24" spans="1:12" hidden="1" outlineLevel="1" x14ac:dyDescent="0.35">
      <c r="A24" s="329"/>
      <c r="B24" s="689"/>
      <c r="C24" s="690"/>
      <c r="D24" s="691"/>
      <c r="E24" s="692"/>
      <c r="F24" s="693"/>
      <c r="G24" s="693"/>
      <c r="H24" s="693"/>
      <c r="I24" s="693"/>
      <c r="J24" s="694"/>
      <c r="K24" s="398">
        <f t="shared" si="0"/>
        <v>0</v>
      </c>
      <c r="L24" s="143"/>
    </row>
    <row r="25" spans="1:12" ht="15" hidden="1" outlineLevel="1" thickBot="1" x14ac:dyDescent="0.4">
      <c r="A25" s="329"/>
      <c r="B25" s="695"/>
      <c r="C25" s="696"/>
      <c r="D25" s="697"/>
      <c r="E25" s="698"/>
      <c r="F25" s="699"/>
      <c r="G25" s="699"/>
      <c r="H25" s="699"/>
      <c r="I25" s="699"/>
      <c r="J25" s="700"/>
      <c r="K25" s="403">
        <f t="shared" si="0"/>
        <v>0</v>
      </c>
      <c r="L25" s="143"/>
    </row>
    <row r="26" spans="1:12" s="56" customFormat="1" ht="15.5" collapsed="1" thickTop="1" thickBot="1" x14ac:dyDescent="0.4">
      <c r="A26" s="329"/>
      <c r="B26" s="838" t="s">
        <v>142</v>
      </c>
      <c r="C26" s="839"/>
      <c r="D26" s="840"/>
      <c r="E26" s="404" t="e">
        <f t="shared" ref="E26:K26" si="1">SUM(E20:E25)</f>
        <v>#DIV/0!</v>
      </c>
      <c r="F26" s="405" t="e">
        <f t="shared" si="1"/>
        <v>#DIV/0!</v>
      </c>
      <c r="G26" s="405" t="e">
        <f t="shared" si="1"/>
        <v>#DIV/0!</v>
      </c>
      <c r="H26" s="405" t="e">
        <f t="shared" si="1"/>
        <v>#DIV/0!</v>
      </c>
      <c r="I26" s="405" t="e">
        <f t="shared" si="1"/>
        <v>#DIV/0!</v>
      </c>
      <c r="J26" s="406" t="e">
        <f t="shared" si="1"/>
        <v>#DIV/0!</v>
      </c>
      <c r="K26" s="407" t="e">
        <f t="shared" si="1"/>
        <v>#DIV/0!</v>
      </c>
      <c r="L26" s="143"/>
    </row>
    <row r="27" spans="1:12" ht="15" thickTop="1" x14ac:dyDescent="0.35">
      <c r="A27" s="384"/>
      <c r="B27" s="411"/>
      <c r="C27" s="411"/>
      <c r="D27" s="411"/>
      <c r="E27" s="411"/>
      <c r="F27" s="411"/>
      <c r="G27" s="411"/>
      <c r="H27" s="411"/>
      <c r="I27" s="411"/>
      <c r="J27" s="411"/>
      <c r="K27" s="411"/>
      <c r="L27" s="388"/>
    </row>
  </sheetData>
  <sheetProtection algorithmName="SHA-512" hashValue="XStJ4nGRLfzU22xHdcym8BmScpX7xVozkRldQjVcKi2BVaQzwNfn1HuBkmgPGIet9Y3xvY8NK3GMwOgZMG/HZg==" saltValue="jDcSW7aXUfWIOI/akTh3XA==" spinCount="100000" sheet="1" formatRows="0"/>
  <mergeCells count="8">
    <mergeCell ref="E16:K16"/>
    <mergeCell ref="E17:K17"/>
    <mergeCell ref="E18:K18"/>
    <mergeCell ref="B26:D26"/>
    <mergeCell ref="B4:E4"/>
    <mergeCell ref="D7:G7"/>
    <mergeCell ref="D9:G9"/>
    <mergeCell ref="D14:G14"/>
  </mergeCells>
  <pageMargins left="0.7" right="0.7" top="0.75" bottom="0.75" header="0.3" footer="0.3"/>
  <pageSetup paperSize="9" scale="87" orientation="landscape" r:id="rId1"/>
  <headerFooter>
    <oddHeader>&amp;R&amp;"Calibri"&amp;8&amp;K000000 Begränsad delning&amp;1#_x000D_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A1:T28"/>
  <sheetViews>
    <sheetView topLeftCell="A3" zoomScale="98" zoomScaleNormal="98" workbookViewId="0">
      <selection activeCell="B5" sqref="B5"/>
    </sheetView>
  </sheetViews>
  <sheetFormatPr defaultColWidth="8.81640625" defaultRowHeight="14.5" outlineLevelRow="1" x14ac:dyDescent="0.35"/>
  <cols>
    <col min="1" max="1" width="2.54296875" style="48" customWidth="1"/>
    <col min="2" max="2" width="5.1796875" style="48" customWidth="1"/>
    <col min="3" max="3" width="16.1796875" style="48" bestFit="1" customWidth="1"/>
    <col min="4" max="5" width="12.1796875" style="48" customWidth="1"/>
    <col min="6" max="9" width="11.81640625" style="48" customWidth="1"/>
    <col min="10" max="12" width="12.7265625" style="48" customWidth="1"/>
    <col min="13" max="13" width="8.81640625" style="48"/>
    <col min="14" max="19" width="12.81640625" style="48" customWidth="1"/>
    <col min="20" max="20" width="3" style="48" customWidth="1"/>
    <col min="21" max="16384" width="8.81640625" style="48"/>
  </cols>
  <sheetData>
    <row r="1" spans="1:20" s="46" customFormat="1" ht="16.5" customHeight="1" thickBot="1" x14ac:dyDescent="0.35">
      <c r="A1" s="44"/>
      <c r="B1" s="249"/>
      <c r="C1" s="249"/>
      <c r="D1" s="249"/>
      <c r="E1" s="249"/>
      <c r="F1" s="249"/>
      <c r="G1" s="249"/>
      <c r="H1" s="249"/>
      <c r="I1" s="249"/>
      <c r="J1" s="249"/>
      <c r="K1" s="249"/>
      <c r="L1" s="249"/>
      <c r="M1" s="249"/>
      <c r="N1" s="249"/>
      <c r="O1" s="249"/>
      <c r="P1" s="249"/>
      <c r="Q1" s="81"/>
      <c r="R1" s="44"/>
      <c r="S1" s="249"/>
      <c r="T1" s="249"/>
    </row>
    <row r="2" spans="1:20" ht="24" thickTop="1" x14ac:dyDescent="0.55000000000000004">
      <c r="A2" s="278"/>
      <c r="B2" s="288" t="s">
        <v>143</v>
      </c>
      <c r="C2" s="289"/>
      <c r="D2" s="290"/>
      <c r="E2" s="291"/>
      <c r="F2" s="292"/>
      <c r="G2" s="290"/>
      <c r="H2" s="290"/>
      <c r="I2" s="290"/>
      <c r="J2" s="290"/>
      <c r="K2" s="290"/>
      <c r="L2" s="290"/>
      <c r="M2" s="290"/>
      <c r="N2" s="290"/>
      <c r="O2" s="290"/>
      <c r="P2" s="290"/>
      <c r="Q2" s="290"/>
      <c r="R2" s="290"/>
      <c r="S2" s="293"/>
      <c r="T2" s="278"/>
    </row>
    <row r="3" spans="1:20" ht="28.5" customHeight="1" x14ac:dyDescent="0.35">
      <c r="A3" s="51"/>
      <c r="B3" s="294"/>
      <c r="C3" s="51"/>
      <c r="D3" s="227"/>
      <c r="E3" s="227"/>
      <c r="F3" s="228"/>
      <c r="G3" s="227"/>
      <c r="H3" s="229"/>
      <c r="I3" s="229"/>
      <c r="J3" s="229"/>
      <c r="K3" s="229"/>
      <c r="L3" s="229"/>
      <c r="M3" s="229"/>
      <c r="N3" s="229"/>
      <c r="O3" s="229"/>
      <c r="P3" s="229"/>
      <c r="Q3" s="229"/>
      <c r="R3" s="229"/>
      <c r="S3" s="295"/>
      <c r="T3" s="233"/>
    </row>
    <row r="4" spans="1:20" ht="15.5" x14ac:dyDescent="0.35">
      <c r="A4" s="278"/>
      <c r="B4" s="847" t="s">
        <v>232</v>
      </c>
      <c r="C4" s="848"/>
      <c r="D4" s="849"/>
      <c r="E4" s="850"/>
      <c r="F4" s="563" t="s">
        <v>272</v>
      </c>
      <c r="G4" s="228"/>
      <c r="H4" s="229"/>
      <c r="I4" s="229"/>
      <c r="J4" s="229"/>
      <c r="K4" s="229"/>
      <c r="L4" s="229"/>
      <c r="M4" s="229"/>
      <c r="N4" s="229"/>
      <c r="O4" s="229"/>
      <c r="P4" s="229"/>
      <c r="Q4" s="229"/>
      <c r="R4" s="229"/>
      <c r="S4" s="295"/>
      <c r="T4" s="278"/>
    </row>
    <row r="5" spans="1:20" ht="7.5" customHeight="1" x14ac:dyDescent="0.35">
      <c r="A5" s="278"/>
      <c r="B5" s="296"/>
      <c r="C5" s="51"/>
      <c r="D5" s="230"/>
      <c r="E5" s="231"/>
      <c r="F5" s="232"/>
      <c r="G5" s="228"/>
      <c r="H5" s="229"/>
      <c r="I5" s="229"/>
      <c r="J5" s="229"/>
      <c r="K5" s="229"/>
      <c r="L5" s="229"/>
      <c r="M5" s="229"/>
      <c r="N5" s="229"/>
      <c r="O5" s="229"/>
      <c r="P5" s="229"/>
      <c r="Q5" s="229"/>
      <c r="R5" s="229"/>
      <c r="S5" s="295"/>
      <c r="T5" s="278"/>
    </row>
    <row r="6" spans="1:20" ht="18.5" x14ac:dyDescent="0.45">
      <c r="A6" s="278"/>
      <c r="B6" s="297" t="s">
        <v>35</v>
      </c>
      <c r="C6" s="91"/>
      <c r="D6" s="91"/>
      <c r="E6" s="233"/>
      <c r="F6" s="234"/>
      <c r="G6" s="227"/>
      <c r="H6" s="229"/>
      <c r="I6" s="229"/>
      <c r="J6" s="229"/>
      <c r="K6" s="229"/>
      <c r="L6" s="229"/>
      <c r="M6" s="229"/>
      <c r="N6" s="229"/>
      <c r="O6" s="229"/>
      <c r="P6" s="229"/>
      <c r="Q6" s="229"/>
      <c r="R6" s="229"/>
      <c r="S6" s="295"/>
      <c r="T6" s="233"/>
    </row>
    <row r="7" spans="1:20" x14ac:dyDescent="0.35">
      <c r="A7" s="278"/>
      <c r="B7" s="298"/>
      <c r="C7" s="235" t="s">
        <v>36</v>
      </c>
      <c r="D7" s="844">
        <f>'1. Costs HEU'!C7</f>
        <v>0</v>
      </c>
      <c r="E7" s="845"/>
      <c r="F7" s="845"/>
      <c r="G7" s="846"/>
      <c r="H7" s="232"/>
      <c r="I7" s="229"/>
      <c r="J7" s="229"/>
      <c r="K7" s="229"/>
      <c r="L7" s="229"/>
      <c r="M7" s="229"/>
      <c r="N7" s="229"/>
      <c r="O7" s="229"/>
      <c r="P7" s="229"/>
      <c r="Q7" s="229"/>
      <c r="R7" s="229"/>
      <c r="S7" s="295"/>
      <c r="T7" s="278"/>
    </row>
    <row r="8" spans="1:20" ht="7.15" customHeight="1" x14ac:dyDescent="0.35">
      <c r="A8" s="278"/>
      <c r="B8" s="298"/>
      <c r="C8" s="236"/>
      <c r="D8" s="408"/>
      <c r="E8" s="57"/>
      <c r="F8" s="57"/>
      <c r="G8" s="57"/>
      <c r="H8" s="229"/>
      <c r="I8" s="229"/>
      <c r="J8" s="229"/>
      <c r="K8" s="229"/>
      <c r="L8" s="229"/>
      <c r="M8" s="229"/>
      <c r="N8" s="229"/>
      <c r="O8" s="229"/>
      <c r="P8" s="229"/>
      <c r="Q8" s="229"/>
      <c r="R8" s="229"/>
      <c r="S8" s="295"/>
      <c r="T8" s="278"/>
    </row>
    <row r="9" spans="1:20" x14ac:dyDescent="0.35">
      <c r="A9" s="278"/>
      <c r="B9" s="299"/>
      <c r="C9" s="235" t="s">
        <v>129</v>
      </c>
      <c r="D9" s="844">
        <f>'1. Costs HEU'!C9</f>
        <v>0</v>
      </c>
      <c r="E9" s="845"/>
      <c r="F9" s="845"/>
      <c r="G9" s="846"/>
      <c r="H9" s="232"/>
      <c r="I9" s="229"/>
      <c r="J9" s="229"/>
      <c r="K9" s="229"/>
      <c r="L9" s="229"/>
      <c r="M9" s="229"/>
      <c r="N9" s="229"/>
      <c r="O9" s="229"/>
      <c r="P9" s="229"/>
      <c r="Q9" s="229"/>
      <c r="R9" s="229"/>
      <c r="S9" s="295"/>
      <c r="T9" s="51"/>
    </row>
    <row r="10" spans="1:20" ht="7.15" customHeight="1" x14ac:dyDescent="0.35">
      <c r="A10" s="51"/>
      <c r="B10" s="298"/>
      <c r="C10" s="195"/>
      <c r="D10" s="81"/>
      <c r="E10" s="51"/>
      <c r="F10" s="234"/>
      <c r="G10" s="51"/>
      <c r="H10" s="229"/>
      <c r="I10" s="229"/>
      <c r="J10" s="229"/>
      <c r="K10" s="229"/>
      <c r="L10" s="229"/>
      <c r="M10" s="229"/>
      <c r="N10" s="229"/>
      <c r="O10" s="229"/>
      <c r="P10" s="229"/>
      <c r="Q10" s="229"/>
      <c r="R10" s="229"/>
      <c r="S10" s="295"/>
      <c r="T10" s="278"/>
    </row>
    <row r="11" spans="1:20" x14ac:dyDescent="0.35">
      <c r="A11" s="278"/>
      <c r="B11" s="298"/>
      <c r="C11" s="237"/>
      <c r="D11" s="238" t="s">
        <v>38</v>
      </c>
      <c r="E11" s="238" t="s">
        <v>39</v>
      </c>
      <c r="F11" s="409"/>
      <c r="G11" s="229"/>
      <c r="H11" s="229"/>
      <c r="I11" s="229"/>
      <c r="J11" s="229"/>
      <c r="K11" s="229"/>
      <c r="L11" s="229"/>
      <c r="M11" s="229"/>
      <c r="N11" s="229"/>
      <c r="O11" s="229"/>
      <c r="P11" s="229"/>
      <c r="Q11" s="229"/>
      <c r="R11" s="229"/>
      <c r="S11" s="295"/>
      <c r="T11" s="278"/>
    </row>
    <row r="12" spans="1:20" x14ac:dyDescent="0.35">
      <c r="A12" s="278"/>
      <c r="B12" s="298"/>
      <c r="C12" s="239" t="s">
        <v>40</v>
      </c>
      <c r="D12" s="323">
        <f>'1. Costs HEU'!C12</f>
        <v>0</v>
      </c>
      <c r="E12" s="323">
        <f>'1. Costs HEU'!D12</f>
        <v>0</v>
      </c>
      <c r="F12" s="51"/>
      <c r="G12" s="240"/>
      <c r="H12" s="229"/>
      <c r="I12" s="229"/>
      <c r="J12" s="229"/>
      <c r="K12" s="229"/>
      <c r="L12" s="229"/>
      <c r="M12" s="229"/>
      <c r="N12" s="229"/>
      <c r="O12" s="229"/>
      <c r="P12" s="229"/>
      <c r="Q12" s="229"/>
      <c r="R12" s="229"/>
      <c r="S12" s="295"/>
      <c r="T12" s="51"/>
    </row>
    <row r="13" spans="1:20" ht="7.15" customHeight="1" x14ac:dyDescent="0.35">
      <c r="A13" s="278"/>
      <c r="B13" s="299"/>
      <c r="C13" s="241"/>
      <c r="D13" s="234"/>
      <c r="E13" s="242"/>
      <c r="F13" s="243"/>
      <c r="G13" s="240"/>
      <c r="H13" s="229"/>
      <c r="I13" s="229"/>
      <c r="J13" s="229"/>
      <c r="K13" s="229"/>
      <c r="L13" s="229"/>
      <c r="M13" s="229"/>
      <c r="N13" s="229"/>
      <c r="O13" s="229"/>
      <c r="P13" s="229"/>
      <c r="Q13" s="229"/>
      <c r="R13" s="229"/>
      <c r="S13" s="295"/>
      <c r="T13" s="278"/>
    </row>
    <row r="14" spans="1:20" x14ac:dyDescent="0.35">
      <c r="A14" s="51"/>
      <c r="B14" s="299"/>
      <c r="C14" s="244" t="s">
        <v>41</v>
      </c>
      <c r="D14" s="844">
        <f>'1. Costs HEU'!C14</f>
        <v>0</v>
      </c>
      <c r="E14" s="845"/>
      <c r="F14" s="845"/>
      <c r="G14" s="846"/>
      <c r="H14" s="229"/>
      <c r="I14" s="229"/>
      <c r="J14" s="229"/>
      <c r="K14" s="229"/>
      <c r="L14" s="229"/>
      <c r="M14" s="229"/>
      <c r="N14" s="229"/>
      <c r="O14" s="229"/>
      <c r="P14" s="229"/>
      <c r="Q14" s="229"/>
      <c r="R14" s="229"/>
      <c r="S14" s="295"/>
      <c r="T14" s="51"/>
    </row>
    <row r="15" spans="1:20" ht="24" thickBot="1" x14ac:dyDescent="0.6">
      <c r="A15" s="245"/>
      <c r="B15" s="310"/>
      <c r="C15" s="227"/>
      <c r="D15" s="234"/>
      <c r="E15" s="51"/>
      <c r="F15" s="231"/>
      <c r="G15" s="231"/>
      <c r="H15" s="227"/>
      <c r="I15" s="227"/>
      <c r="J15" s="227"/>
      <c r="K15" s="227"/>
      <c r="L15" s="227"/>
      <c r="M15" s="282"/>
      <c r="N15" s="282"/>
      <c r="O15" s="282"/>
      <c r="P15" s="282"/>
      <c r="Q15" s="282"/>
      <c r="R15" s="282"/>
      <c r="S15" s="300"/>
      <c r="T15" s="233"/>
    </row>
    <row r="16" spans="1:20" ht="15" thickTop="1" x14ac:dyDescent="0.35">
      <c r="A16" s="278"/>
      <c r="B16" s="309"/>
      <c r="C16" s="229"/>
      <c r="D16" s="281"/>
      <c r="E16" s="859" t="s">
        <v>144</v>
      </c>
      <c r="F16" s="860"/>
      <c r="G16" s="860"/>
      <c r="H16" s="860"/>
      <c r="I16" s="860"/>
      <c r="J16" s="860"/>
      <c r="K16" s="860"/>
      <c r="L16" s="861"/>
      <c r="M16" s="865" t="s">
        <v>145</v>
      </c>
      <c r="N16" s="866"/>
      <c r="O16" s="866"/>
      <c r="P16" s="866"/>
      <c r="Q16" s="866"/>
      <c r="R16" s="866"/>
      <c r="S16" s="867"/>
      <c r="T16" s="278"/>
    </row>
    <row r="17" spans="1:20" x14ac:dyDescent="0.35">
      <c r="A17" s="278"/>
      <c r="B17" s="311"/>
      <c r="C17" s="229"/>
      <c r="D17" s="281"/>
      <c r="E17" s="862"/>
      <c r="F17" s="863"/>
      <c r="G17" s="863"/>
      <c r="H17" s="863"/>
      <c r="I17" s="863"/>
      <c r="J17" s="863"/>
      <c r="K17" s="863"/>
      <c r="L17" s="864"/>
      <c r="M17" s="868" t="s">
        <v>146</v>
      </c>
      <c r="N17" s="858"/>
      <c r="O17" s="858"/>
      <c r="P17" s="314" t="s">
        <v>147</v>
      </c>
      <c r="Q17" s="869" t="s">
        <v>148</v>
      </c>
      <c r="R17" s="869"/>
      <c r="S17" s="870" t="s">
        <v>149</v>
      </c>
      <c r="T17" s="51"/>
    </row>
    <row r="18" spans="1:20" x14ac:dyDescent="0.35">
      <c r="A18" s="278"/>
      <c r="B18" s="311"/>
      <c r="C18" s="229"/>
      <c r="D18" s="281"/>
      <c r="E18" s="872" t="s">
        <v>111</v>
      </c>
      <c r="F18" s="858"/>
      <c r="G18" s="858"/>
      <c r="H18" s="858"/>
      <c r="I18" s="858"/>
      <c r="J18" s="858"/>
      <c r="K18" s="858"/>
      <c r="L18" s="873"/>
      <c r="M18" s="868" t="s">
        <v>150</v>
      </c>
      <c r="N18" s="858"/>
      <c r="O18" s="858"/>
      <c r="P18" s="856" t="s">
        <v>151</v>
      </c>
      <c r="Q18" s="875" t="s">
        <v>152</v>
      </c>
      <c r="R18" s="878" t="s">
        <v>189</v>
      </c>
      <c r="S18" s="870"/>
      <c r="T18" s="278"/>
    </row>
    <row r="19" spans="1:20" ht="15" thickBot="1" x14ac:dyDescent="0.4">
      <c r="A19" s="51"/>
      <c r="B19" s="312"/>
      <c r="C19" s="313"/>
      <c r="D19" s="51"/>
      <c r="E19" s="854" t="s">
        <v>153</v>
      </c>
      <c r="F19" s="856" t="s">
        <v>154</v>
      </c>
      <c r="G19" s="858" t="s">
        <v>113</v>
      </c>
      <c r="H19" s="858"/>
      <c r="I19" s="858"/>
      <c r="J19" s="856" t="s">
        <v>155</v>
      </c>
      <c r="K19" s="856" t="s">
        <v>156</v>
      </c>
      <c r="L19" s="879" t="s">
        <v>157</v>
      </c>
      <c r="M19" s="881" t="s">
        <v>158</v>
      </c>
      <c r="N19" s="856" t="s">
        <v>159</v>
      </c>
      <c r="O19" s="856" t="s">
        <v>160</v>
      </c>
      <c r="P19" s="874"/>
      <c r="Q19" s="876"/>
      <c r="R19" s="876"/>
      <c r="S19" s="870"/>
      <c r="T19" s="278"/>
    </row>
    <row r="20" spans="1:20" ht="117.65" customHeight="1" thickTop="1" thickBot="1" x14ac:dyDescent="0.4">
      <c r="A20" s="278"/>
      <c r="B20" s="307" t="s">
        <v>131</v>
      </c>
      <c r="C20" s="558" t="s">
        <v>132</v>
      </c>
      <c r="D20" s="308" t="s">
        <v>133</v>
      </c>
      <c r="E20" s="855"/>
      <c r="F20" s="857"/>
      <c r="G20" s="559" t="s">
        <v>161</v>
      </c>
      <c r="H20" s="559" t="s">
        <v>162</v>
      </c>
      <c r="I20" s="559" t="s">
        <v>163</v>
      </c>
      <c r="J20" s="882"/>
      <c r="K20" s="857"/>
      <c r="L20" s="880"/>
      <c r="M20" s="855"/>
      <c r="N20" s="857"/>
      <c r="O20" s="857"/>
      <c r="P20" s="857"/>
      <c r="Q20" s="877"/>
      <c r="R20" s="877"/>
      <c r="S20" s="871"/>
      <c r="T20" s="51"/>
    </row>
    <row r="21" spans="1:20" ht="15.5" thickTop="1" thickBot="1" x14ac:dyDescent="0.4">
      <c r="A21" s="51"/>
      <c r="B21" s="301">
        <v>1</v>
      </c>
      <c r="C21" s="701" t="s">
        <v>35</v>
      </c>
      <c r="D21" s="304" t="s">
        <v>141</v>
      </c>
      <c r="E21" s="306" t="e">
        <f>'1. Costs HEU'!P57</f>
        <v>#DIV/0!</v>
      </c>
      <c r="F21" s="285" t="e">
        <f>'1. Costs HEU'!G66</f>
        <v>#DIV/0!</v>
      </c>
      <c r="G21" s="285" t="e">
        <f>'1. Costs HEU'!G79</f>
        <v>#DIV/0!</v>
      </c>
      <c r="H21" s="285" t="e">
        <f>'1. Costs HEU'!G89</f>
        <v>#DIV/0!</v>
      </c>
      <c r="I21" s="285" t="e">
        <f>'1. Costs HEU'!G117</f>
        <v>#DIV/0!</v>
      </c>
      <c r="J21" s="285" t="e">
        <f>'2. D. Other costs HEU'!K20</f>
        <v>#DIV/0!</v>
      </c>
      <c r="K21" s="560" t="e">
        <f>0.25*(E21+G21+H21+I21)</f>
        <v>#DIV/0!</v>
      </c>
      <c r="L21" s="287" t="e">
        <f>E21+F21+G21+H21+I21+J21+K21</f>
        <v>#DIV/0!</v>
      </c>
      <c r="M21" s="305">
        <f>'1. Costs HEU'!D211</f>
        <v>1</v>
      </c>
      <c r="N21" s="286" t="e">
        <f>L21*M21</f>
        <v>#DIV/0!</v>
      </c>
      <c r="O21" s="285" t="e">
        <f>'1. Costs HEU'!G211</f>
        <v>#DIV/0!</v>
      </c>
      <c r="P21" s="285" t="e">
        <f>'1. Costs HEU'!G213</f>
        <v>#DIV/0!</v>
      </c>
      <c r="Q21" s="285" t="e">
        <f>'1. Costs HEU'!G215</f>
        <v>#DIV/0!</v>
      </c>
      <c r="R21" s="285"/>
      <c r="S21" s="302" t="e">
        <f>O21+P21+Q21+R21</f>
        <v>#DIV/0!</v>
      </c>
      <c r="T21" s="278"/>
    </row>
    <row r="22" spans="1:20" hidden="1" outlineLevel="1" x14ac:dyDescent="0.35">
      <c r="A22" s="278"/>
      <c r="B22" s="702"/>
      <c r="C22" s="703"/>
      <c r="D22" s="704"/>
      <c r="E22" s="705"/>
      <c r="F22" s="706"/>
      <c r="G22" s="706"/>
      <c r="H22" s="706"/>
      <c r="I22" s="706"/>
      <c r="J22" s="706"/>
      <c r="K22" s="561">
        <f t="shared" ref="K22:K26" si="0">0.25*(E22+G22+H22+I22)</f>
        <v>0</v>
      </c>
      <c r="L22" s="284">
        <f t="shared" ref="L22:L26" si="1">E22+F22+G22+H22+I22+J22+K22</f>
        <v>0</v>
      </c>
      <c r="M22" s="712"/>
      <c r="N22" s="283">
        <f t="shared" ref="N22:N26" si="2">L22*M22</f>
        <v>0</v>
      </c>
      <c r="O22" s="706"/>
      <c r="P22" s="706"/>
      <c r="Q22" s="706"/>
      <c r="R22" s="706"/>
      <c r="S22" s="303">
        <f t="shared" ref="S22:S26" si="3">O22+P22+Q22+R22</f>
        <v>0</v>
      </c>
      <c r="T22" s="51"/>
    </row>
    <row r="23" spans="1:20" hidden="1" outlineLevel="1" x14ac:dyDescent="0.35">
      <c r="A23" s="279"/>
      <c r="B23" s="702"/>
      <c r="C23" s="703"/>
      <c r="D23" s="704"/>
      <c r="E23" s="705"/>
      <c r="F23" s="706"/>
      <c r="G23" s="706"/>
      <c r="H23" s="706"/>
      <c r="I23" s="706"/>
      <c r="J23" s="706"/>
      <c r="K23" s="561">
        <f t="shared" si="0"/>
        <v>0</v>
      </c>
      <c r="L23" s="284">
        <f t="shared" si="1"/>
        <v>0</v>
      </c>
      <c r="M23" s="712"/>
      <c r="N23" s="283">
        <f t="shared" si="2"/>
        <v>0</v>
      </c>
      <c r="O23" s="706"/>
      <c r="P23" s="706"/>
      <c r="Q23" s="706"/>
      <c r="R23" s="706"/>
      <c r="S23" s="303">
        <f t="shared" si="3"/>
        <v>0</v>
      </c>
      <c r="T23" s="233"/>
    </row>
    <row r="24" spans="1:20" hidden="1" outlineLevel="1" x14ac:dyDescent="0.35">
      <c r="A24" s="51"/>
      <c r="B24" s="702"/>
      <c r="C24" s="703"/>
      <c r="D24" s="704"/>
      <c r="E24" s="705"/>
      <c r="F24" s="706"/>
      <c r="G24" s="706"/>
      <c r="H24" s="706"/>
      <c r="I24" s="706"/>
      <c r="J24" s="706"/>
      <c r="K24" s="561">
        <f t="shared" si="0"/>
        <v>0</v>
      </c>
      <c r="L24" s="284">
        <f t="shared" si="1"/>
        <v>0</v>
      </c>
      <c r="M24" s="712"/>
      <c r="N24" s="283">
        <f t="shared" si="2"/>
        <v>0</v>
      </c>
      <c r="O24" s="706"/>
      <c r="P24" s="706"/>
      <c r="Q24" s="706"/>
      <c r="R24" s="706"/>
      <c r="S24" s="303">
        <f t="shared" si="3"/>
        <v>0</v>
      </c>
      <c r="T24" s="278"/>
    </row>
    <row r="25" spans="1:20" hidden="1" outlineLevel="1" x14ac:dyDescent="0.35">
      <c r="A25" s="279"/>
      <c r="B25" s="702"/>
      <c r="C25" s="703"/>
      <c r="D25" s="704"/>
      <c r="E25" s="705"/>
      <c r="F25" s="706"/>
      <c r="G25" s="706"/>
      <c r="H25" s="706"/>
      <c r="I25" s="706"/>
      <c r="J25" s="706"/>
      <c r="K25" s="561">
        <f t="shared" si="0"/>
        <v>0</v>
      </c>
      <c r="L25" s="284">
        <f t="shared" si="1"/>
        <v>0</v>
      </c>
      <c r="M25" s="712"/>
      <c r="N25" s="283">
        <f t="shared" si="2"/>
        <v>0</v>
      </c>
      <c r="O25" s="706"/>
      <c r="P25" s="706"/>
      <c r="Q25" s="706"/>
      <c r="R25" s="706"/>
      <c r="S25" s="303">
        <f t="shared" si="3"/>
        <v>0</v>
      </c>
      <c r="T25" s="278"/>
    </row>
    <row r="26" spans="1:20" ht="15" hidden="1" outlineLevel="1" thickBot="1" x14ac:dyDescent="0.4">
      <c r="A26" s="51"/>
      <c r="B26" s="707"/>
      <c r="C26" s="708"/>
      <c r="D26" s="709"/>
      <c r="E26" s="710"/>
      <c r="F26" s="711"/>
      <c r="G26" s="711"/>
      <c r="H26" s="711"/>
      <c r="I26" s="711"/>
      <c r="J26" s="711"/>
      <c r="K26" s="562">
        <f t="shared" si="0"/>
        <v>0</v>
      </c>
      <c r="L26" s="315">
        <f t="shared" si="1"/>
        <v>0</v>
      </c>
      <c r="M26" s="713"/>
      <c r="N26" s="316">
        <f t="shared" si="2"/>
        <v>0</v>
      </c>
      <c r="O26" s="711"/>
      <c r="P26" s="711"/>
      <c r="Q26" s="711"/>
      <c r="R26" s="711"/>
      <c r="S26" s="317">
        <f t="shared" si="3"/>
        <v>0</v>
      </c>
      <c r="T26" s="51"/>
    </row>
    <row r="27" spans="1:20" s="49" customFormat="1" ht="15.5" collapsed="1" thickTop="1" thickBot="1" x14ac:dyDescent="0.4">
      <c r="A27" s="280"/>
      <c r="B27" s="851" t="s">
        <v>142</v>
      </c>
      <c r="C27" s="852"/>
      <c r="D27" s="853"/>
      <c r="E27" s="318" t="e">
        <f>SUM(E21:E26)</f>
        <v>#DIV/0!</v>
      </c>
      <c r="F27" s="319" t="e">
        <f>SUM(F21:F26)</f>
        <v>#DIV/0!</v>
      </c>
      <c r="G27" s="319" t="e">
        <f>SUM(G21:G26)</f>
        <v>#DIV/0!</v>
      </c>
      <c r="H27" s="319" t="e">
        <f t="shared" ref="H27:K27" si="4">SUM(H21:H26)</f>
        <v>#DIV/0!</v>
      </c>
      <c r="I27" s="319" t="e">
        <f t="shared" si="4"/>
        <v>#DIV/0!</v>
      </c>
      <c r="J27" s="319" t="e">
        <f t="shared" si="4"/>
        <v>#DIV/0!</v>
      </c>
      <c r="K27" s="319" t="e">
        <f t="shared" si="4"/>
        <v>#DIV/0!</v>
      </c>
      <c r="L27" s="320" t="e">
        <f>SUM(L21:L26)</f>
        <v>#DIV/0!</v>
      </c>
      <c r="M27" s="321"/>
      <c r="N27" s="319" t="e">
        <f t="shared" ref="N27" si="5">SUM(N21:N26)</f>
        <v>#DIV/0!</v>
      </c>
      <c r="O27" s="319" t="e">
        <f t="shared" ref="O27" si="6">SUM(O21:O26)</f>
        <v>#DIV/0!</v>
      </c>
      <c r="P27" s="319" t="e">
        <f t="shared" ref="P27" si="7">SUM(P21:P26)</f>
        <v>#DIV/0!</v>
      </c>
      <c r="Q27" s="319" t="e">
        <f t="shared" ref="Q27" si="8">SUM(Q21:Q26)</f>
        <v>#DIV/0!</v>
      </c>
      <c r="R27" s="319">
        <f t="shared" ref="R27" si="9">SUM(R21:R26)</f>
        <v>0</v>
      </c>
      <c r="S27" s="322" t="e">
        <f>SUM(S21:S26)</f>
        <v>#DIV/0!</v>
      </c>
      <c r="T27" s="280"/>
    </row>
    <row r="28" spans="1:20" ht="15" thickTop="1" x14ac:dyDescent="0.35">
      <c r="A28" s="410"/>
      <c r="B28" s="51"/>
      <c r="C28" s="234"/>
      <c r="D28" s="234"/>
      <c r="E28" s="234"/>
      <c r="F28" s="51"/>
      <c r="G28" s="234"/>
      <c r="H28" s="234"/>
      <c r="I28" s="231"/>
      <c r="J28" s="231"/>
      <c r="K28" s="231"/>
      <c r="L28" s="231"/>
      <c r="M28" s="231"/>
      <c r="N28" s="231"/>
      <c r="O28" s="231"/>
      <c r="P28" s="231"/>
      <c r="Q28" s="234"/>
      <c r="R28" s="234"/>
      <c r="S28" s="234"/>
      <c r="T28" s="51"/>
    </row>
  </sheetData>
  <sheetProtection algorithmName="SHA-512" hashValue="urjIo9NQkQYMK49eDIh95JRtvAnk58Npq3XBjwyCRziKdnWqhoCHMuUws+73oUs1ONNenHimLzPA6IQQz1OhAw==" saltValue="21jJnzRmJuEi6Y6OmIB7Sw==" spinCount="100000" sheet="1" formatRows="0"/>
  <mergeCells count="24">
    <mergeCell ref="K19:K20"/>
    <mergeCell ref="E16:L17"/>
    <mergeCell ref="M16:S16"/>
    <mergeCell ref="M17:O17"/>
    <mergeCell ref="Q17:R17"/>
    <mergeCell ref="S17:S20"/>
    <mergeCell ref="E18:L18"/>
    <mergeCell ref="M18:O18"/>
    <mergeCell ref="P18:P20"/>
    <mergeCell ref="Q18:Q20"/>
    <mergeCell ref="R18:R20"/>
    <mergeCell ref="N19:N20"/>
    <mergeCell ref="O19:O20"/>
    <mergeCell ref="L19:L20"/>
    <mergeCell ref="M19:M20"/>
    <mergeCell ref="J19:J20"/>
    <mergeCell ref="B4:E4"/>
    <mergeCell ref="B27:D27"/>
    <mergeCell ref="E19:E20"/>
    <mergeCell ref="F19:F20"/>
    <mergeCell ref="G19:I19"/>
    <mergeCell ref="D7:G7"/>
    <mergeCell ref="D9:G9"/>
    <mergeCell ref="D14:G14"/>
  </mergeCells>
  <pageMargins left="0.7" right="0.7" top="0.75" bottom="0.75" header="0.3" footer="0.3"/>
  <pageSetup paperSize="9" scale="61" orientation="landscape" r:id="rId1"/>
  <headerFooter>
    <oddHeader>&amp;R&amp;"Calibri"&amp;8&amp;K000000 Begränsad delning&amp;1#_x000D_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55CD7-4E98-45FB-AD3D-3C03478C11E7}">
  <sheetPr>
    <tabColor rgb="FFFF0000"/>
  </sheetPr>
  <dimension ref="A1"/>
  <sheetViews>
    <sheetView workbookViewId="0">
      <selection activeCell="K60" sqref="K60"/>
    </sheetView>
  </sheetViews>
  <sheetFormatPr defaultRowHeight="12.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zoomScaleNormal="100" workbookViewId="0">
      <selection activeCell="C20" sqref="C20"/>
    </sheetView>
  </sheetViews>
  <sheetFormatPr defaultRowHeight="14" x14ac:dyDescent="0.3"/>
  <cols>
    <col min="1" max="1" width="20.54296875" style="1" customWidth="1"/>
    <col min="2" max="2" width="11.54296875" style="1" customWidth="1"/>
    <col min="3" max="3" width="11.1796875" style="1" customWidth="1"/>
    <col min="4" max="5" width="7.54296875" style="1" customWidth="1"/>
    <col min="6" max="6" width="11.453125" style="1" customWidth="1"/>
    <col min="7" max="7" width="7.54296875" style="1" customWidth="1"/>
    <col min="8" max="8" width="11" style="1" customWidth="1"/>
    <col min="9" max="9" width="11.54296875" style="1" customWidth="1"/>
    <col min="10" max="10" width="10.81640625" style="1" customWidth="1"/>
    <col min="11" max="11" width="10.54296875" style="1" customWidth="1"/>
    <col min="12" max="12" width="10.453125" style="1" customWidth="1"/>
    <col min="13" max="13" width="14.453125" style="1" customWidth="1"/>
    <col min="14" max="14" width="22.54296875" style="3" customWidth="1"/>
    <col min="15" max="15" width="16.54296875" customWidth="1"/>
  </cols>
  <sheetData>
    <row r="1" spans="1:14" ht="17.5" x14ac:dyDescent="0.35">
      <c r="A1" s="20">
        <v>0</v>
      </c>
      <c r="B1" s="4"/>
      <c r="C1" s="4"/>
      <c r="D1" s="4"/>
      <c r="E1" s="4"/>
      <c r="F1" s="4"/>
      <c r="G1" s="4"/>
      <c r="H1" s="4"/>
      <c r="I1" s="4"/>
      <c r="J1" s="4"/>
      <c r="K1" s="4"/>
      <c r="L1" s="34" t="s">
        <v>164</v>
      </c>
      <c r="M1" s="4"/>
    </row>
    <row r="2" spans="1:14" ht="13.5" customHeight="1" x14ac:dyDescent="0.35">
      <c r="A2" s="20"/>
      <c r="B2" s="4"/>
      <c r="C2" s="4"/>
      <c r="D2" s="4"/>
      <c r="E2" s="4"/>
      <c r="F2" s="4"/>
      <c r="G2" s="4"/>
      <c r="H2" s="4"/>
      <c r="I2" s="4"/>
      <c r="J2" s="4"/>
      <c r="K2" s="4"/>
      <c r="L2" s="5"/>
      <c r="M2" s="4"/>
    </row>
    <row r="3" spans="1:14" x14ac:dyDescent="0.3">
      <c r="A3" s="6" t="s">
        <v>165</v>
      </c>
      <c r="B3" s="6" t="e">
        <f>#REF!</f>
        <v>#REF!</v>
      </c>
      <c r="C3" s="6"/>
      <c r="D3" s="6"/>
      <c r="E3" s="6"/>
      <c r="F3" s="6"/>
      <c r="G3" s="6"/>
      <c r="H3" s="2"/>
      <c r="I3" s="4"/>
      <c r="J3" s="4"/>
      <c r="K3" s="4"/>
      <c r="L3" s="4"/>
      <c r="M3" s="4"/>
    </row>
    <row r="4" spans="1:14" x14ac:dyDescent="0.3">
      <c r="A4" s="6" t="s">
        <v>47</v>
      </c>
      <c r="B4" s="7" t="e">
        <f>EURO.rate</f>
        <v>#REF!</v>
      </c>
      <c r="C4" s="7"/>
      <c r="D4" s="7"/>
      <c r="E4" s="7"/>
      <c r="F4" s="7"/>
      <c r="G4" s="7"/>
      <c r="H4" s="2"/>
      <c r="I4" s="4"/>
      <c r="J4" s="4"/>
      <c r="K4" s="4"/>
      <c r="L4" s="4"/>
      <c r="M4" s="4"/>
    </row>
    <row r="5" spans="1:14" x14ac:dyDescent="0.3">
      <c r="A5" s="6" t="s">
        <v>166</v>
      </c>
      <c r="B5" s="16" t="e">
        <f>inflation</f>
        <v>#REF!</v>
      </c>
      <c r="C5" s="16"/>
      <c r="D5" s="16"/>
      <c r="E5" s="16"/>
      <c r="F5" s="16"/>
      <c r="G5" s="16"/>
      <c r="H5" s="17"/>
      <c r="I5" s="2"/>
      <c r="J5" s="19"/>
      <c r="K5" s="4"/>
      <c r="L5" s="4"/>
      <c r="M5" s="4"/>
    </row>
    <row r="6" spans="1:14" ht="14.5" thickBot="1" x14ac:dyDescent="0.35">
      <c r="A6" s="6"/>
      <c r="B6" s="16"/>
      <c r="C6" s="16"/>
      <c r="D6" s="16"/>
      <c r="E6" s="16"/>
      <c r="F6" s="16"/>
      <c r="G6" s="16"/>
      <c r="H6" s="17"/>
      <c r="I6" s="2"/>
      <c r="J6" s="4"/>
      <c r="K6" s="4"/>
      <c r="L6" s="4"/>
      <c r="M6" s="4"/>
    </row>
    <row r="7" spans="1:14" ht="16" thickBot="1" x14ac:dyDescent="0.4">
      <c r="A7" s="883" t="s">
        <v>167</v>
      </c>
      <c r="B7" s="884"/>
      <c r="C7" s="884"/>
      <c r="D7" s="885"/>
      <c r="E7"/>
      <c r="F7"/>
      <c r="G7" s="16"/>
      <c r="H7" s="17"/>
      <c r="I7" s="2"/>
      <c r="J7" s="4"/>
      <c r="K7" s="4"/>
      <c r="L7" s="4"/>
      <c r="M7" s="4"/>
    </row>
    <row r="8" spans="1:14" ht="14.5" thickBot="1" x14ac:dyDescent="0.35">
      <c r="A8" s="6"/>
      <c r="B8" s="16"/>
      <c r="C8" s="16"/>
      <c r="D8" s="16"/>
      <c r="E8" s="16"/>
      <c r="F8" s="16"/>
      <c r="G8" s="16"/>
      <c r="H8" s="17"/>
      <c r="I8" s="2"/>
      <c r="J8" s="4"/>
      <c r="K8" s="4"/>
      <c r="L8" s="4"/>
      <c r="M8" s="4"/>
    </row>
    <row r="9" spans="1:14" ht="43.5" customHeight="1" thickBot="1" x14ac:dyDescent="0.4">
      <c r="A9" s="8" t="s">
        <v>168</v>
      </c>
      <c r="B9" s="9" t="s">
        <v>169</v>
      </c>
      <c r="C9" s="9" t="s">
        <v>170</v>
      </c>
      <c r="D9" s="9" t="s">
        <v>171</v>
      </c>
      <c r="E9" s="9" t="s">
        <v>172</v>
      </c>
      <c r="F9" s="9" t="s">
        <v>173</v>
      </c>
      <c r="G9" s="9" t="s">
        <v>174</v>
      </c>
      <c r="H9" s="21" t="s">
        <v>175</v>
      </c>
      <c r="I9" s="21" t="s">
        <v>176</v>
      </c>
      <c r="J9" s="21" t="s">
        <v>177</v>
      </c>
      <c r="K9" s="21" t="s">
        <v>178</v>
      </c>
      <c r="L9" s="21" t="s">
        <v>179</v>
      </c>
      <c r="M9" s="22" t="s">
        <v>142</v>
      </c>
      <c r="N9" s="9" t="s">
        <v>180</v>
      </c>
    </row>
    <row r="10" spans="1:14" ht="17.25" customHeight="1" x14ac:dyDescent="0.3">
      <c r="A10" s="10" t="e">
        <f>#REF!</f>
        <v>#REF!</v>
      </c>
      <c r="B10" s="11" t="e">
        <f>#REF!</f>
        <v>#REF!</v>
      </c>
      <c r="C10" s="37" t="e">
        <f>#REF!</f>
        <v>#REF!</v>
      </c>
      <c r="D10" s="37" t="e">
        <f>#REF!</f>
        <v>#REF!</v>
      </c>
      <c r="E10" s="37" t="e">
        <f>#REF!</f>
        <v>#REF!</v>
      </c>
      <c r="F10" s="37" t="e">
        <f>#REF!</f>
        <v>#REF!</v>
      </c>
      <c r="G10" s="38" t="e">
        <f>#REF!</f>
        <v>#REF!</v>
      </c>
      <c r="H10" s="23" t="e">
        <f>B10*C10</f>
        <v>#REF!</v>
      </c>
      <c r="I10" s="24" t="e">
        <f>B10*D10</f>
        <v>#REF!</v>
      </c>
      <c r="J10" s="24" t="e">
        <f>B10*E10</f>
        <v>#REF!</v>
      </c>
      <c r="K10" s="24" t="e">
        <f>B10*F10</f>
        <v>#REF!</v>
      </c>
      <c r="L10" s="24" t="e">
        <f>B10*G10</f>
        <v>#REF!</v>
      </c>
      <c r="M10" s="25" t="e">
        <f>SUM(H10:L10)</f>
        <v>#REF!</v>
      </c>
      <c r="N10" s="18" t="e">
        <f>IF(M10=#REF!,"OK","Difference!")</f>
        <v>#REF!</v>
      </c>
    </row>
    <row r="11" spans="1:14" ht="18" customHeight="1" x14ac:dyDescent="0.3">
      <c r="A11" s="10" t="e">
        <f>#REF!</f>
        <v>#REF!</v>
      </c>
      <c r="B11" s="11" t="e">
        <f>#REF!</f>
        <v>#REF!</v>
      </c>
      <c r="C11" s="37" t="e">
        <f>#REF!</f>
        <v>#REF!</v>
      </c>
      <c r="D11" s="37" t="e">
        <f>#REF!</f>
        <v>#REF!</v>
      </c>
      <c r="E11" s="37" t="e">
        <f>#REF!</f>
        <v>#REF!</v>
      </c>
      <c r="F11" s="37" t="e">
        <f>#REF!</f>
        <v>#REF!</v>
      </c>
      <c r="G11" s="38" t="e">
        <f>#REF!</f>
        <v>#REF!</v>
      </c>
      <c r="H11" s="26" t="e">
        <f t="shared" ref="H11:H15" si="0">B11*C11</f>
        <v>#REF!</v>
      </c>
      <c r="I11" s="27" t="e">
        <f t="shared" ref="I11:I15" si="1">B11*D11</f>
        <v>#REF!</v>
      </c>
      <c r="J11" s="27" t="e">
        <f t="shared" ref="J11:J15" si="2">B11*E11</f>
        <v>#REF!</v>
      </c>
      <c r="K11" s="27" t="e">
        <f t="shared" ref="K11:K15" si="3">B11*F11</f>
        <v>#REF!</v>
      </c>
      <c r="L11" s="27" t="e">
        <f t="shared" ref="L11:L15" si="4">B11*G11</f>
        <v>#REF!</v>
      </c>
      <c r="M11" s="28" t="e">
        <f t="shared" ref="M11:M15" si="5">SUM(H11:L11)</f>
        <v>#REF!</v>
      </c>
      <c r="N11" s="18" t="e">
        <f>IF(M11=#REF!,"OK","Difference!")</f>
        <v>#REF!</v>
      </c>
    </row>
    <row r="12" spans="1:14" ht="17.25" customHeight="1" x14ac:dyDescent="0.3">
      <c r="A12" s="10" t="e">
        <f>#REF!</f>
        <v>#REF!</v>
      </c>
      <c r="B12" s="11" t="e">
        <f>#REF!</f>
        <v>#REF!</v>
      </c>
      <c r="C12" s="37" t="e">
        <f>#REF!</f>
        <v>#REF!</v>
      </c>
      <c r="D12" s="37" t="e">
        <f>#REF!</f>
        <v>#REF!</v>
      </c>
      <c r="E12" s="37" t="e">
        <f>#REF!</f>
        <v>#REF!</v>
      </c>
      <c r="F12" s="37" t="e">
        <f>#REF!</f>
        <v>#REF!</v>
      </c>
      <c r="G12" s="38" t="e">
        <f>#REF!</f>
        <v>#REF!</v>
      </c>
      <c r="H12" s="26" t="e">
        <f t="shared" si="0"/>
        <v>#REF!</v>
      </c>
      <c r="I12" s="27" t="e">
        <f t="shared" si="1"/>
        <v>#REF!</v>
      </c>
      <c r="J12" s="27" t="e">
        <f t="shared" si="2"/>
        <v>#REF!</v>
      </c>
      <c r="K12" s="27" t="e">
        <f t="shared" si="3"/>
        <v>#REF!</v>
      </c>
      <c r="L12" s="27" t="e">
        <f t="shared" si="4"/>
        <v>#REF!</v>
      </c>
      <c r="M12" s="28" t="e">
        <f t="shared" si="5"/>
        <v>#REF!</v>
      </c>
      <c r="N12" s="18" t="e">
        <f>IF(M12=#REF!,"OK","Difference!")</f>
        <v>#REF!</v>
      </c>
    </row>
    <row r="13" spans="1:14" ht="17.25" customHeight="1" x14ac:dyDescent="0.3">
      <c r="A13" s="10" t="e">
        <f>#REF!</f>
        <v>#REF!</v>
      </c>
      <c r="B13" s="11" t="e">
        <f>#REF!</f>
        <v>#REF!</v>
      </c>
      <c r="C13" s="37" t="e">
        <f>#REF!</f>
        <v>#REF!</v>
      </c>
      <c r="D13" s="37" t="e">
        <f>#REF!</f>
        <v>#REF!</v>
      </c>
      <c r="E13" s="37" t="e">
        <f>#REF!</f>
        <v>#REF!</v>
      </c>
      <c r="F13" s="37" t="e">
        <f>#REF!</f>
        <v>#REF!</v>
      </c>
      <c r="G13" s="38" t="e">
        <f>#REF!</f>
        <v>#REF!</v>
      </c>
      <c r="H13" s="26" t="e">
        <f t="shared" si="0"/>
        <v>#REF!</v>
      </c>
      <c r="I13" s="27" t="e">
        <f t="shared" si="1"/>
        <v>#REF!</v>
      </c>
      <c r="J13" s="27" t="e">
        <f t="shared" si="2"/>
        <v>#REF!</v>
      </c>
      <c r="K13" s="27" t="e">
        <f t="shared" si="3"/>
        <v>#REF!</v>
      </c>
      <c r="L13" s="27" t="e">
        <f t="shared" si="4"/>
        <v>#REF!</v>
      </c>
      <c r="M13" s="28" t="e">
        <f t="shared" si="5"/>
        <v>#REF!</v>
      </c>
      <c r="N13" s="18" t="e">
        <f>IF(M13=#REF!,"OK","Difference!")</f>
        <v>#REF!</v>
      </c>
    </row>
    <row r="14" spans="1:14" ht="17.25" customHeight="1" x14ac:dyDescent="0.3">
      <c r="A14" s="10" t="e">
        <f>#REF!</f>
        <v>#REF!</v>
      </c>
      <c r="B14" s="11" t="e">
        <f>#REF!</f>
        <v>#REF!</v>
      </c>
      <c r="C14" s="37" t="e">
        <f>#REF!</f>
        <v>#REF!</v>
      </c>
      <c r="D14" s="37" t="e">
        <f>#REF!</f>
        <v>#REF!</v>
      </c>
      <c r="E14" s="37" t="e">
        <f>#REF!</f>
        <v>#REF!</v>
      </c>
      <c r="F14" s="37" t="e">
        <f>#REF!</f>
        <v>#REF!</v>
      </c>
      <c r="G14" s="38" t="e">
        <f>#REF!</f>
        <v>#REF!</v>
      </c>
      <c r="H14" s="26" t="e">
        <f t="shared" si="0"/>
        <v>#REF!</v>
      </c>
      <c r="I14" s="27" t="e">
        <f t="shared" si="1"/>
        <v>#REF!</v>
      </c>
      <c r="J14" s="27" t="e">
        <f t="shared" si="2"/>
        <v>#REF!</v>
      </c>
      <c r="K14" s="27" t="e">
        <f t="shared" si="3"/>
        <v>#REF!</v>
      </c>
      <c r="L14" s="27" t="e">
        <f t="shared" si="4"/>
        <v>#REF!</v>
      </c>
      <c r="M14" s="28" t="e">
        <f t="shared" si="5"/>
        <v>#REF!</v>
      </c>
      <c r="N14" s="18" t="e">
        <f>IF(M14=#REF!,"OK","Difference!")</f>
        <v>#REF!</v>
      </c>
    </row>
    <row r="15" spans="1:14" ht="17.25" customHeight="1" x14ac:dyDescent="0.3">
      <c r="A15" s="10" t="e">
        <f>#REF!</f>
        <v>#REF!</v>
      </c>
      <c r="B15" s="11" t="e">
        <f>#REF!</f>
        <v>#REF!</v>
      </c>
      <c r="C15" s="37" t="e">
        <f>#REF!</f>
        <v>#REF!</v>
      </c>
      <c r="D15" s="37" t="e">
        <f>#REF!</f>
        <v>#REF!</v>
      </c>
      <c r="E15" s="37" t="e">
        <f>#REF!</f>
        <v>#REF!</v>
      </c>
      <c r="F15" s="37" t="e">
        <f>#REF!</f>
        <v>#REF!</v>
      </c>
      <c r="G15" s="38" t="e">
        <f>#REF!</f>
        <v>#REF!</v>
      </c>
      <c r="H15" s="26" t="e">
        <f t="shared" si="0"/>
        <v>#REF!</v>
      </c>
      <c r="I15" s="27" t="e">
        <f t="shared" si="1"/>
        <v>#REF!</v>
      </c>
      <c r="J15" s="27" t="e">
        <f t="shared" si="2"/>
        <v>#REF!</v>
      </c>
      <c r="K15" s="27" t="e">
        <f t="shared" si="3"/>
        <v>#REF!</v>
      </c>
      <c r="L15" s="27" t="e">
        <f t="shared" si="4"/>
        <v>#REF!</v>
      </c>
      <c r="M15" s="28" t="e">
        <f t="shared" si="5"/>
        <v>#REF!</v>
      </c>
      <c r="N15" s="18" t="e">
        <f>IF(M15=#REF!,"OK","Difference!")</f>
        <v>#REF!</v>
      </c>
    </row>
    <row r="16" spans="1:14" ht="17.25" customHeight="1" x14ac:dyDescent="0.3">
      <c r="A16" s="10" t="e">
        <f>#REF!</f>
        <v>#REF!</v>
      </c>
      <c r="B16" s="11" t="e">
        <f>#REF!</f>
        <v>#REF!</v>
      </c>
      <c r="C16" s="37" t="e">
        <f>#REF!</f>
        <v>#REF!</v>
      </c>
      <c r="D16" s="37" t="e">
        <f>#REF!</f>
        <v>#REF!</v>
      </c>
      <c r="E16" s="37" t="e">
        <f>#REF!</f>
        <v>#REF!</v>
      </c>
      <c r="F16" s="37" t="e">
        <f>#REF!</f>
        <v>#REF!</v>
      </c>
      <c r="G16" s="38" t="e">
        <f>#REF!</f>
        <v>#REF!</v>
      </c>
      <c r="H16" s="26" t="e">
        <f t="shared" ref="H16:H17" si="6">B16*C16</f>
        <v>#REF!</v>
      </c>
      <c r="I16" s="27" t="e">
        <f t="shared" ref="I16:I17" si="7">B16*D16</f>
        <v>#REF!</v>
      </c>
      <c r="J16" s="27" t="e">
        <f t="shared" ref="J16:J17" si="8">B16*E16</f>
        <v>#REF!</v>
      </c>
      <c r="K16" s="27" t="e">
        <f t="shared" ref="K16:K17" si="9">B16*F16</f>
        <v>#REF!</v>
      </c>
      <c r="L16" s="27" t="e">
        <f t="shared" ref="L16:L17" si="10">B16*G16</f>
        <v>#REF!</v>
      </c>
      <c r="M16" s="28" t="e">
        <f t="shared" ref="M16:M17" si="11">SUM(H16:L16)</f>
        <v>#REF!</v>
      </c>
      <c r="N16" s="18" t="e">
        <f>IF(M16=#REF!,"OK","Difference!")</f>
        <v>#REF!</v>
      </c>
    </row>
    <row r="17" spans="1:14" ht="18" customHeight="1" thickBot="1" x14ac:dyDescent="0.35">
      <c r="A17" s="10" t="e">
        <f>#REF!</f>
        <v>#REF!</v>
      </c>
      <c r="B17" s="11" t="e">
        <f>#REF!</f>
        <v>#REF!</v>
      </c>
      <c r="C17" s="37" t="e">
        <f>#REF!</f>
        <v>#REF!</v>
      </c>
      <c r="D17" s="37" t="e">
        <f>#REF!</f>
        <v>#REF!</v>
      </c>
      <c r="E17" s="37" t="e">
        <f>#REF!</f>
        <v>#REF!</v>
      </c>
      <c r="F17" s="37" t="e">
        <f>#REF!</f>
        <v>#REF!</v>
      </c>
      <c r="G17" s="38" t="e">
        <f>#REF!</f>
        <v>#REF!</v>
      </c>
      <c r="H17" s="26" t="e">
        <f t="shared" si="6"/>
        <v>#REF!</v>
      </c>
      <c r="I17" s="27" t="e">
        <f t="shared" si="7"/>
        <v>#REF!</v>
      </c>
      <c r="J17" s="27" t="e">
        <f t="shared" si="8"/>
        <v>#REF!</v>
      </c>
      <c r="K17" s="27" t="e">
        <f t="shared" si="9"/>
        <v>#REF!</v>
      </c>
      <c r="L17" s="27" t="e">
        <f t="shared" si="10"/>
        <v>#REF!</v>
      </c>
      <c r="M17" s="28" t="e">
        <f t="shared" si="11"/>
        <v>#REF!</v>
      </c>
      <c r="N17" s="35" t="e">
        <f>IF(M17=#REF!,"OK","Difference!")</f>
        <v>#REF!</v>
      </c>
    </row>
    <row r="18" spans="1:14" ht="13" x14ac:dyDescent="0.3">
      <c r="A18" s="10" t="s">
        <v>75</v>
      </c>
      <c r="B18" s="13"/>
      <c r="C18" s="13"/>
      <c r="D18" s="13"/>
      <c r="E18" s="13"/>
      <c r="F18" s="13"/>
      <c r="G18" s="13"/>
      <c r="H18" s="29" t="e">
        <f>SUM(H10:H17)</f>
        <v>#REF!</v>
      </c>
      <c r="I18" s="30" t="e">
        <f>SUM(I10:I17)</f>
        <v>#REF!</v>
      </c>
      <c r="J18" s="30" t="e">
        <f>SUM(J10:J17)</f>
        <v>#REF!</v>
      </c>
      <c r="K18" s="30" t="e">
        <f>SUM(K10:K17)</f>
        <v>#REF!</v>
      </c>
      <c r="L18" s="30" t="e">
        <f>SUM(L10:L17)</f>
        <v>#REF!</v>
      </c>
      <c r="M18" s="28" t="e">
        <f>SUM(H18:L18)</f>
        <v>#REF!</v>
      </c>
      <c r="N18" s="12"/>
    </row>
    <row r="19" spans="1:14" ht="13.5" thickBot="1" x14ac:dyDescent="0.35">
      <c r="A19" s="14" t="s">
        <v>181</v>
      </c>
      <c r="B19" s="15"/>
      <c r="C19" s="15"/>
      <c r="D19" s="15"/>
      <c r="E19" s="15"/>
      <c r="F19" s="15"/>
      <c r="G19" s="15"/>
      <c r="H19" s="31" t="e">
        <f>H18</f>
        <v>#REF!</v>
      </c>
      <c r="I19" s="32" t="e">
        <f>(1+$B$5)*I18</f>
        <v>#REF!</v>
      </c>
      <c r="J19" s="32" t="e">
        <f>(1+$B$5)^($B$3-3)*J18</f>
        <v>#REF!</v>
      </c>
      <c r="K19" s="32" t="e">
        <f>(1+$B$5)^($B$3-2)*K18</f>
        <v>#REF!</v>
      </c>
      <c r="L19" s="32" t="e">
        <f>(1+$B$5)^($B$3-1)*L18</f>
        <v>#REF!</v>
      </c>
      <c r="M19" s="33" t="e">
        <f>SUM(H19:L19)</f>
        <v>#REF!</v>
      </c>
      <c r="N19" s="12"/>
    </row>
    <row r="20" spans="1:14" ht="60" customHeight="1" x14ac:dyDescent="0.3">
      <c r="A20" s="4"/>
      <c r="B20" s="4"/>
      <c r="C20" s="4"/>
      <c r="D20" s="4"/>
      <c r="E20" s="4"/>
      <c r="F20" s="4"/>
      <c r="G20" s="4"/>
      <c r="H20" s="886"/>
      <c r="I20" s="886"/>
      <c r="J20" s="886"/>
      <c r="K20" s="886"/>
      <c r="L20" s="886"/>
      <c r="M20" s="886"/>
    </row>
    <row r="21" spans="1:14" ht="15" customHeight="1" x14ac:dyDescent="0.35">
      <c r="A21" s="4"/>
      <c r="B21" s="39" t="e">
        <f>"Monthy salary incl "&amp;inflation*100&amp;"% annual increase yrs 2-5"</f>
        <v>#REF!</v>
      </c>
      <c r="C21" s="4"/>
      <c r="D21" s="4"/>
      <c r="E21" s="4"/>
      <c r="F21" s="4"/>
      <c r="G21" s="4"/>
      <c r="H21" s="39" t="e">
        <f>"Annual salary cost incl "&amp;inflation*100&amp;"% annual increase yrs 2-5"</f>
        <v>#REF!</v>
      </c>
      <c r="I21" s="36"/>
      <c r="J21" s="36"/>
      <c r="K21" s="36"/>
      <c r="L21" s="36"/>
      <c r="M21" s="36"/>
    </row>
    <row r="22" spans="1:14" x14ac:dyDescent="0.3">
      <c r="A22" s="4"/>
      <c r="B22" s="543" t="s">
        <v>182</v>
      </c>
      <c r="C22" s="543" t="s">
        <v>183</v>
      </c>
      <c r="D22" s="543" t="s">
        <v>184</v>
      </c>
      <c r="E22" s="543" t="s">
        <v>185</v>
      </c>
      <c r="F22" s="543" t="s">
        <v>186</v>
      </c>
      <c r="G22" s="4"/>
      <c r="H22" s="4"/>
      <c r="I22" s="4"/>
      <c r="J22" s="4"/>
      <c r="K22" s="4"/>
      <c r="L22" s="4"/>
      <c r="M22" s="4"/>
    </row>
    <row r="23" spans="1:14" x14ac:dyDescent="0.3">
      <c r="A23" s="4" t="e">
        <f t="shared" ref="A23:B30" si="12">A10</f>
        <v>#REF!</v>
      </c>
      <c r="B23" s="40" t="e">
        <f t="shared" si="12"/>
        <v>#REF!</v>
      </c>
      <c r="C23" s="40" t="e">
        <f t="shared" ref="C23:F30" si="13">B23*(1+inflation)</f>
        <v>#REF!</v>
      </c>
      <c r="D23" s="40" t="e">
        <f t="shared" si="13"/>
        <v>#REF!</v>
      </c>
      <c r="E23" s="40" t="e">
        <f t="shared" si="13"/>
        <v>#REF!</v>
      </c>
      <c r="F23" s="40" t="e">
        <f t="shared" si="13"/>
        <v>#REF!</v>
      </c>
      <c r="G23" s="40"/>
      <c r="H23" s="40" t="e">
        <f t="shared" ref="H23:L30" si="14">B23*C10</f>
        <v>#REF!</v>
      </c>
      <c r="I23" s="40" t="e">
        <f t="shared" si="14"/>
        <v>#REF!</v>
      </c>
      <c r="J23" s="40" t="e">
        <f t="shared" si="14"/>
        <v>#REF!</v>
      </c>
      <c r="K23" s="40" t="e">
        <f t="shared" si="14"/>
        <v>#REF!</v>
      </c>
      <c r="L23" s="40" t="e">
        <f t="shared" si="14"/>
        <v>#REF!</v>
      </c>
      <c r="M23" s="42" t="e">
        <f t="shared" ref="M23:M30" si="15">SUM(H23:L23)</f>
        <v>#REF!</v>
      </c>
    </row>
    <row r="24" spans="1:14" x14ac:dyDescent="0.3">
      <c r="A24" s="4" t="e">
        <f t="shared" si="12"/>
        <v>#REF!</v>
      </c>
      <c r="B24" s="40" t="e">
        <f t="shared" si="12"/>
        <v>#REF!</v>
      </c>
      <c r="C24" s="40" t="e">
        <f t="shared" si="13"/>
        <v>#REF!</v>
      </c>
      <c r="D24" s="40" t="e">
        <f t="shared" si="13"/>
        <v>#REF!</v>
      </c>
      <c r="E24" s="40" t="e">
        <f t="shared" si="13"/>
        <v>#REF!</v>
      </c>
      <c r="F24" s="40" t="e">
        <f t="shared" si="13"/>
        <v>#REF!</v>
      </c>
      <c r="G24" s="40"/>
      <c r="H24" s="40" t="e">
        <f t="shared" si="14"/>
        <v>#REF!</v>
      </c>
      <c r="I24" s="40" t="e">
        <f t="shared" si="14"/>
        <v>#REF!</v>
      </c>
      <c r="J24" s="40" t="e">
        <f t="shared" si="14"/>
        <v>#REF!</v>
      </c>
      <c r="K24" s="40" t="e">
        <f t="shared" si="14"/>
        <v>#REF!</v>
      </c>
      <c r="L24" s="40" t="e">
        <f t="shared" si="14"/>
        <v>#REF!</v>
      </c>
      <c r="M24" s="42" t="e">
        <f t="shared" si="15"/>
        <v>#REF!</v>
      </c>
    </row>
    <row r="25" spans="1:14" x14ac:dyDescent="0.3">
      <c r="A25" s="4" t="e">
        <f t="shared" si="12"/>
        <v>#REF!</v>
      </c>
      <c r="B25" s="40" t="e">
        <f t="shared" si="12"/>
        <v>#REF!</v>
      </c>
      <c r="C25" s="40" t="e">
        <f t="shared" si="13"/>
        <v>#REF!</v>
      </c>
      <c r="D25" s="40" t="e">
        <f t="shared" si="13"/>
        <v>#REF!</v>
      </c>
      <c r="E25" s="40" t="e">
        <f t="shared" si="13"/>
        <v>#REF!</v>
      </c>
      <c r="F25" s="40" t="e">
        <f t="shared" si="13"/>
        <v>#REF!</v>
      </c>
      <c r="G25" s="40"/>
      <c r="H25" s="40" t="e">
        <f t="shared" si="14"/>
        <v>#REF!</v>
      </c>
      <c r="I25" s="40" t="e">
        <f t="shared" si="14"/>
        <v>#REF!</v>
      </c>
      <c r="J25" s="40" t="e">
        <f t="shared" si="14"/>
        <v>#REF!</v>
      </c>
      <c r="K25" s="40" t="e">
        <f t="shared" si="14"/>
        <v>#REF!</v>
      </c>
      <c r="L25" s="40" t="e">
        <f t="shared" si="14"/>
        <v>#REF!</v>
      </c>
      <c r="M25" s="42" t="e">
        <f t="shared" si="15"/>
        <v>#REF!</v>
      </c>
    </row>
    <row r="26" spans="1:14" x14ac:dyDescent="0.3">
      <c r="A26" s="4" t="e">
        <f t="shared" si="12"/>
        <v>#REF!</v>
      </c>
      <c r="B26" s="40" t="e">
        <f t="shared" si="12"/>
        <v>#REF!</v>
      </c>
      <c r="C26" s="40" t="e">
        <f t="shared" si="13"/>
        <v>#REF!</v>
      </c>
      <c r="D26" s="40" t="e">
        <f t="shared" si="13"/>
        <v>#REF!</v>
      </c>
      <c r="E26" s="40" t="e">
        <f t="shared" si="13"/>
        <v>#REF!</v>
      </c>
      <c r="F26" s="40" t="e">
        <f t="shared" si="13"/>
        <v>#REF!</v>
      </c>
      <c r="G26" s="40"/>
      <c r="H26" s="40" t="e">
        <f t="shared" si="14"/>
        <v>#REF!</v>
      </c>
      <c r="I26" s="40" t="e">
        <f t="shared" si="14"/>
        <v>#REF!</v>
      </c>
      <c r="J26" s="40" t="e">
        <f t="shared" si="14"/>
        <v>#REF!</v>
      </c>
      <c r="K26" s="40" t="e">
        <f t="shared" si="14"/>
        <v>#REF!</v>
      </c>
      <c r="L26" s="40" t="e">
        <f t="shared" si="14"/>
        <v>#REF!</v>
      </c>
      <c r="M26" s="42" t="e">
        <f t="shared" si="15"/>
        <v>#REF!</v>
      </c>
    </row>
    <row r="27" spans="1:14" x14ac:dyDescent="0.3">
      <c r="A27" s="4" t="e">
        <f t="shared" si="12"/>
        <v>#REF!</v>
      </c>
      <c r="B27" s="40" t="e">
        <f t="shared" si="12"/>
        <v>#REF!</v>
      </c>
      <c r="C27" s="40" t="e">
        <f t="shared" si="13"/>
        <v>#REF!</v>
      </c>
      <c r="D27" s="40" t="e">
        <f t="shared" si="13"/>
        <v>#REF!</v>
      </c>
      <c r="E27" s="40" t="e">
        <f t="shared" si="13"/>
        <v>#REF!</v>
      </c>
      <c r="F27" s="40" t="e">
        <f t="shared" si="13"/>
        <v>#REF!</v>
      </c>
      <c r="G27" s="40"/>
      <c r="H27" s="40" t="e">
        <f t="shared" si="14"/>
        <v>#REF!</v>
      </c>
      <c r="I27" s="40" t="e">
        <f t="shared" si="14"/>
        <v>#REF!</v>
      </c>
      <c r="J27" s="40" t="e">
        <f t="shared" si="14"/>
        <v>#REF!</v>
      </c>
      <c r="K27" s="40" t="e">
        <f t="shared" si="14"/>
        <v>#REF!</v>
      </c>
      <c r="L27" s="40" t="e">
        <f t="shared" si="14"/>
        <v>#REF!</v>
      </c>
      <c r="M27" s="42" t="e">
        <f t="shared" si="15"/>
        <v>#REF!</v>
      </c>
    </row>
    <row r="28" spans="1:14" x14ac:dyDescent="0.3">
      <c r="A28" s="4" t="e">
        <f t="shared" si="12"/>
        <v>#REF!</v>
      </c>
      <c r="B28" s="40" t="e">
        <f t="shared" si="12"/>
        <v>#REF!</v>
      </c>
      <c r="C28" s="40" t="e">
        <f t="shared" si="13"/>
        <v>#REF!</v>
      </c>
      <c r="D28" s="40" t="e">
        <f t="shared" si="13"/>
        <v>#REF!</v>
      </c>
      <c r="E28" s="40" t="e">
        <f t="shared" si="13"/>
        <v>#REF!</v>
      </c>
      <c r="F28" s="40" t="e">
        <f t="shared" si="13"/>
        <v>#REF!</v>
      </c>
      <c r="G28" s="40"/>
      <c r="H28" s="41" t="e">
        <f t="shared" si="14"/>
        <v>#REF!</v>
      </c>
      <c r="I28" s="41" t="e">
        <f t="shared" si="14"/>
        <v>#REF!</v>
      </c>
      <c r="J28" s="41" t="e">
        <f t="shared" si="14"/>
        <v>#REF!</v>
      </c>
      <c r="K28" s="41" t="e">
        <f t="shared" si="14"/>
        <v>#REF!</v>
      </c>
      <c r="L28" s="41" t="e">
        <f t="shared" si="14"/>
        <v>#REF!</v>
      </c>
      <c r="M28" s="42" t="e">
        <f t="shared" si="15"/>
        <v>#REF!</v>
      </c>
    </row>
    <row r="29" spans="1:14" x14ac:dyDescent="0.3">
      <c r="A29" s="4" t="e">
        <f t="shared" si="12"/>
        <v>#REF!</v>
      </c>
      <c r="B29" s="40" t="e">
        <f t="shared" si="12"/>
        <v>#REF!</v>
      </c>
      <c r="C29" s="40" t="e">
        <f t="shared" si="13"/>
        <v>#REF!</v>
      </c>
      <c r="D29" s="40" t="e">
        <f t="shared" si="13"/>
        <v>#REF!</v>
      </c>
      <c r="E29" s="40" t="e">
        <f t="shared" si="13"/>
        <v>#REF!</v>
      </c>
      <c r="F29" s="40" t="e">
        <f t="shared" si="13"/>
        <v>#REF!</v>
      </c>
      <c r="G29" s="40"/>
      <c r="H29" s="41" t="e">
        <f t="shared" si="14"/>
        <v>#REF!</v>
      </c>
      <c r="I29" s="41" t="e">
        <f t="shared" si="14"/>
        <v>#REF!</v>
      </c>
      <c r="J29" s="41" t="e">
        <f t="shared" si="14"/>
        <v>#REF!</v>
      </c>
      <c r="K29" s="40" t="e">
        <f t="shared" si="14"/>
        <v>#REF!</v>
      </c>
      <c r="L29" s="40" t="e">
        <f t="shared" si="14"/>
        <v>#REF!</v>
      </c>
      <c r="M29" s="42" t="e">
        <f t="shared" si="15"/>
        <v>#REF!</v>
      </c>
    </row>
    <row r="30" spans="1:14" x14ac:dyDescent="0.3">
      <c r="A30" s="4" t="e">
        <f t="shared" si="12"/>
        <v>#REF!</v>
      </c>
      <c r="B30" s="40" t="e">
        <f t="shared" si="12"/>
        <v>#REF!</v>
      </c>
      <c r="C30" s="40" t="e">
        <f t="shared" si="13"/>
        <v>#REF!</v>
      </c>
      <c r="D30" s="40" t="e">
        <f t="shared" si="13"/>
        <v>#REF!</v>
      </c>
      <c r="E30" s="40" t="e">
        <f t="shared" si="13"/>
        <v>#REF!</v>
      </c>
      <c r="F30" s="40" t="e">
        <f t="shared" si="13"/>
        <v>#REF!</v>
      </c>
      <c r="G30" s="40"/>
      <c r="H30" s="41" t="e">
        <f t="shared" si="14"/>
        <v>#REF!</v>
      </c>
      <c r="I30" s="41" t="e">
        <f t="shared" si="14"/>
        <v>#REF!</v>
      </c>
      <c r="J30" s="41" t="e">
        <f t="shared" si="14"/>
        <v>#REF!</v>
      </c>
      <c r="K30" s="41" t="e">
        <f t="shared" si="14"/>
        <v>#REF!</v>
      </c>
      <c r="L30" s="40" t="e">
        <f t="shared" si="14"/>
        <v>#REF!</v>
      </c>
      <c r="M30" s="42" t="e">
        <f t="shared" si="15"/>
        <v>#REF!</v>
      </c>
    </row>
    <row r="31" spans="1:14" x14ac:dyDescent="0.3">
      <c r="A31" s="4"/>
      <c r="B31" s="43" t="e">
        <f>SUM(B23:B30)</f>
        <v>#REF!</v>
      </c>
      <c r="C31" s="43" t="e">
        <f t="shared" ref="C31:M31" si="16">SUM(C23:C30)</f>
        <v>#REF!</v>
      </c>
      <c r="D31" s="43" t="e">
        <f t="shared" si="16"/>
        <v>#REF!</v>
      </c>
      <c r="E31" s="43" t="e">
        <f t="shared" si="16"/>
        <v>#REF!</v>
      </c>
      <c r="F31" s="43" t="e">
        <f t="shared" si="16"/>
        <v>#REF!</v>
      </c>
      <c r="G31" s="43">
        <f t="shared" si="16"/>
        <v>0</v>
      </c>
      <c r="H31" s="43" t="e">
        <f t="shared" si="16"/>
        <v>#REF!</v>
      </c>
      <c r="I31" s="43" t="e">
        <f t="shared" si="16"/>
        <v>#REF!</v>
      </c>
      <c r="J31" s="43" t="e">
        <f t="shared" si="16"/>
        <v>#REF!</v>
      </c>
      <c r="K31" s="43" t="e">
        <f t="shared" si="16"/>
        <v>#REF!</v>
      </c>
      <c r="L31" s="43" t="e">
        <f t="shared" si="16"/>
        <v>#REF!</v>
      </c>
      <c r="M31" s="43" t="e">
        <f t="shared" si="16"/>
        <v>#REF!</v>
      </c>
    </row>
    <row r="32" spans="1:14" x14ac:dyDescent="0.3">
      <c r="A32" s="4"/>
    </row>
  </sheetData>
  <mergeCells count="2">
    <mergeCell ref="A7:D7"/>
    <mergeCell ref="H20:M20"/>
  </mergeCells>
  <phoneticPr fontId="0" type="noConversion"/>
  <printOptions gridLines="1"/>
  <pageMargins left="0.75" right="0.75" top="1" bottom="1" header="0.5" footer="0.5"/>
  <pageSetup paperSize="9" orientation="landscape" r:id="rId1"/>
  <headerFooter alignWithMargins="0">
    <oddHeader>&amp;R&amp;"Calibri"&amp;8&amp;K000000 Begränsad delning&amp;1#_x000D_</oddHeader>
  </headerFooter>
  <ignoredErrors>
    <ignoredError sqref="H10:L1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4dbdf7-dc8d-4bb1-8dcd-22ba12403840">
      <Terms xmlns="http://schemas.microsoft.com/office/infopath/2007/PartnerControls"/>
    </lcf76f155ced4ddcb4097134ff3c332f>
    <TaxCatchAll xmlns="6cd04a28-a714-4683-92b9-e44f3905cc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927D93309392348B87F9503A5215CAA" ma:contentTypeVersion="18" ma:contentTypeDescription="Skapa ett nytt dokument." ma:contentTypeScope="" ma:versionID="da26f347eedda51309bf751ffb114365">
  <xsd:schema xmlns:xsd="http://www.w3.org/2001/XMLSchema" xmlns:xs="http://www.w3.org/2001/XMLSchema" xmlns:p="http://schemas.microsoft.com/office/2006/metadata/properties" xmlns:ns2="fc4dbdf7-dc8d-4bb1-8dcd-22ba12403840" xmlns:ns3="6cd04a28-a714-4683-92b9-e44f3905cc32" targetNamespace="http://schemas.microsoft.com/office/2006/metadata/properties" ma:root="true" ma:fieldsID="b1287ce59e4fbfbd9be49f1764439a31" ns2:_="" ns3:_="">
    <xsd:import namespace="fc4dbdf7-dc8d-4bb1-8dcd-22ba12403840"/>
    <xsd:import namespace="6cd04a28-a714-4683-92b9-e44f3905c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dbdf7-dc8d-4bb1-8dcd-22ba124038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4bb64261-f13a-4595-8891-6b3665ea7231"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d04a28-a714-4683-92b9-e44f3905cc32"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d88137ff-ec01-4ad5-85eb-17b426e310a2}" ma:internalName="TaxCatchAll" ma:showField="CatchAllData" ma:web="6cd04a28-a714-4683-92b9-e44f3905c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2F30B-B323-42A4-A11D-42060852CCEC}">
  <ds:schemaRefs>
    <ds:schemaRef ds:uri="http://www.w3.org/XML/1998/namespace"/>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microsoft.com/office/infopath/2007/PartnerControls"/>
    <ds:schemaRef ds:uri="6cd04a28-a714-4683-92b9-e44f3905cc32"/>
    <ds:schemaRef ds:uri="fc4dbdf7-dc8d-4bb1-8dcd-22ba12403840"/>
  </ds:schemaRefs>
</ds:datastoreItem>
</file>

<file path=customXml/itemProps2.xml><?xml version="1.0" encoding="utf-8"?>
<ds:datastoreItem xmlns:ds="http://schemas.openxmlformats.org/officeDocument/2006/customXml" ds:itemID="{FD7EB6F2-238C-4E3D-86D3-D227355E7AD5}">
  <ds:schemaRefs>
    <ds:schemaRef ds:uri="http://schemas.microsoft.com/sharepoint/v3/contenttype/forms"/>
  </ds:schemaRefs>
</ds:datastoreItem>
</file>

<file path=customXml/itemProps3.xml><?xml version="1.0" encoding="utf-8"?>
<ds:datastoreItem xmlns:ds="http://schemas.openxmlformats.org/officeDocument/2006/customXml" ds:itemID="{9EDB2CC1-2ABA-4689-86B5-C477039EF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dbdf7-dc8d-4bb1-8dcd-22ba12403840"/>
    <ds:schemaRef ds:uri="6cd04a28-a714-4683-92b9-e44f3905c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13b610e-d3b5-490f-b165-988100e8232a}" enabled="1" method="Standard" siteId="{5a4ba6f9-f531-4f32-9467-398f19e69de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Instructions</vt:lpstr>
      <vt:lpstr>1. Costs HEU</vt:lpstr>
      <vt:lpstr>2. D. Other costs HEU</vt:lpstr>
      <vt:lpstr>3. Budget form HEU</vt:lpstr>
      <vt:lpstr>Lumpsum</vt:lpstr>
      <vt:lpstr>Pers breakdown-per 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lars.sundqvist@umu.se</dc:creator>
  <cp:keywords/>
  <dc:description/>
  <cp:lastModifiedBy>Lars Sundqvist</cp:lastModifiedBy>
  <cp:revision/>
  <dcterms:created xsi:type="dcterms:W3CDTF">2003-02-05T17:37:24Z</dcterms:created>
  <dcterms:modified xsi:type="dcterms:W3CDTF">2025-08-28T08:28:07Z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0x010100A927D93309392348B87F9503A5215CAA</vt:lpwstr>
  </property>
  <property fmtid="{D5CDD505-2E9C-101B-9397-08002B2CF9AE}" pid="3" name="MediaServiceImageTags">
    <vt:lpwstr/>
  </property>
</Properties>
</file>